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filer01\wgdata$\OPS\DATA\Water Strategy\A2 file structure\June Return\JR24\WRMP AR24\Submission\"/>
    </mc:Choice>
  </mc:AlternateContent>
  <xr:revisionPtr revIDLastSave="0" documentId="13_ncr:1_{CC18BC80-3EDD-4DCB-AC9C-174B40FFEB6F}" xr6:coauthVersionLast="47" xr6:coauthVersionMax="47" xr10:uidLastSave="{00000000-0000-0000-0000-000000000000}"/>
  <bookViews>
    <workbookView xWindow="28680" yWindow="-10485" windowWidth="29040" windowHeight="15720" xr2:uid="{00000000-000D-0000-FFFF-FFFF00000000}"/>
  </bookViews>
  <sheets>
    <sheet name="AR front page" sheetId="7" r:id="rId1"/>
    <sheet name="AR outturn data template" sheetId="2" r:id="rId2"/>
    <sheet name="DYAA adjusted data template" sheetId="9" r:id="rId3"/>
    <sheet name="Scheme Delivery" sheetId="5" r:id="rId4"/>
    <sheet name="dropdowns" sheetId="6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2" l="1"/>
  <c r="H69" i="2" s="1"/>
  <c r="G77" i="2" l="1"/>
  <c r="G86" i="2"/>
  <c r="G78" i="2"/>
  <c r="H74" i="9" l="1"/>
  <c r="H73" i="9"/>
  <c r="H51" i="9"/>
  <c r="H50" i="9"/>
  <c r="H43" i="9"/>
  <c r="H42" i="9"/>
  <c r="H41" i="9"/>
  <c r="H40" i="9"/>
  <c r="H39" i="9"/>
  <c r="H38" i="9"/>
  <c r="H37" i="9"/>
  <c r="H36" i="9"/>
  <c r="H35" i="9"/>
  <c r="H32" i="9"/>
  <c r="H28" i="9"/>
  <c r="H27" i="9"/>
  <c r="H25" i="9"/>
  <c r="H24" i="9"/>
  <c r="H23" i="9"/>
  <c r="G24" i="9" l="1"/>
  <c r="G73" i="9"/>
  <c r="G51" i="9"/>
  <c r="G50" i="9"/>
  <c r="G43" i="9"/>
  <c r="G42" i="9"/>
  <c r="G41" i="9"/>
  <c r="G40" i="9"/>
  <c r="G39" i="9"/>
  <c r="G38" i="9"/>
  <c r="G37" i="9"/>
  <c r="G36" i="9"/>
  <c r="G35" i="9"/>
  <c r="G25" i="9" l="1"/>
  <c r="G70" i="2" l="1"/>
  <c r="G24" i="2"/>
  <c r="G32" i="2" l="1"/>
  <c r="G78" i="9"/>
  <c r="H77" i="9"/>
  <c r="H78" i="9"/>
  <c r="H79" i="9"/>
  <c r="H79" i="2"/>
  <c r="H86" i="2"/>
  <c r="G80" i="2"/>
  <c r="H80" i="2"/>
  <c r="G85" i="2"/>
  <c r="H77" i="2"/>
  <c r="H78" i="2"/>
  <c r="H81" i="2"/>
  <c r="H82" i="2"/>
  <c r="H83" i="2"/>
  <c r="H84" i="2"/>
  <c r="H85" i="2"/>
  <c r="G81" i="2"/>
  <c r="G83" i="2"/>
  <c r="G84" i="2"/>
  <c r="G82" i="2"/>
  <c r="G25" i="2" l="1"/>
  <c r="G74" i="2" s="1"/>
  <c r="G32" i="9"/>
  <c r="G79" i="2"/>
  <c r="G74" i="9" l="1"/>
  <c r="G79" i="9" s="1"/>
  <c r="G7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tc={573D0075-5073-457D-8DB9-914357A28138}</author>
  </authors>
  <commentList>
    <comment ref="G83" authorId="0" shapeId="0" xr:uid="{573D0075-5073-457D-8DB9-914357A28138}">
      <text>
        <t>[Threaded comment]
Your version of Excel allows you to read this threaded comment; however, any edits to it will get removed if the file is opened in a newer version of Excel. Learn more: https://go.microsoft.com/fwlink/?linkid=870924
Comment:
    @Tibbetts, Joe do you happen to know why this QA test always tests red? I can't see an issue in the formula but was just curious.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tc={53CDE81C-406F-4849-A42C-542D02BEA277}</author>
  </authors>
  <commentList>
    <comment ref="B57" authorId="0" shapeId="0" xr:uid="{53CDE81C-406F-4849-A42C-542D02BEA277}">
      <text>
        <t>[Threaded comment]
Your version of Excel allows you to read this threaded comment; however, any edits to it will get removed if the file is opened in a newer version of Excel. Learn more: https://go.microsoft.com/fwlink/?linkid=870924
Comment:
    Wording suggested to be in line with WRMP24 tables? But also highlights the un/measured household properties rows excludes voids?</t>
      </text>
    </comment>
  </commentList>
</comments>
</file>

<file path=xl/sharedStrings.xml><?xml version="1.0" encoding="utf-8"?>
<sst xmlns="http://schemas.openxmlformats.org/spreadsheetml/2006/main" count="1236" uniqueCount="310">
  <si>
    <t>All queries on the content of this workbook should be sent to:</t>
  </si>
  <si>
    <t>water-company-plan@environment-agency.gov.uk</t>
  </si>
  <si>
    <t>Environment Agency template version:</t>
  </si>
  <si>
    <t>Updated 1 March 2024</t>
  </si>
  <si>
    <t> </t>
  </si>
  <si>
    <t xml:space="preserve">WRMP Annual Review data return submission </t>
  </si>
  <si>
    <t>Water company:</t>
  </si>
  <si>
    <t>Reporting year of data submission</t>
  </si>
  <si>
    <t>2023/24</t>
  </si>
  <si>
    <t>WRMP reporting against:</t>
  </si>
  <si>
    <t>WRMP19</t>
  </si>
  <si>
    <t>Signed:</t>
  </si>
  <si>
    <t>Dated:</t>
  </si>
  <si>
    <t>Responsible Officer:</t>
  </si>
  <si>
    <t xml:space="preserve">Version of data submission: </t>
  </si>
  <si>
    <t>[Digital signature is acceptable]</t>
  </si>
  <si>
    <t>Confirmation of quality checks and assurance undertaken as part of Annul Review data return</t>
  </si>
  <si>
    <t>QA checks have been passed for all resource zone and water company level supply-balance data provided</t>
  </si>
  <si>
    <t>Data provided has been derived by following the guidance in the Annual Review technical guidance document</t>
  </si>
  <si>
    <t>Data provided has been assured and signed off by the appropriate governance group/individual</t>
  </si>
  <si>
    <t>Data that has been provided is factually accurate and consistent with metrics reported through other performance assessment processes</t>
  </si>
  <si>
    <t>WRMP ANNUAL REVIEW DATA TEMPLATE - WATER BALANCE COMPONENTS</t>
  </si>
  <si>
    <t xml:space="preserve">Number of resource zones: </t>
  </si>
  <si>
    <t xml:space="preserve">Year of data submission: </t>
  </si>
  <si>
    <t xml:space="preserve">Reporting against WRMP: </t>
  </si>
  <si>
    <t>WRMP19 (with leakage forecast updated using the Ofwat convergent methodology)</t>
  </si>
  <si>
    <t>Scenario:</t>
  </si>
  <si>
    <t>Outturn</t>
  </si>
  <si>
    <t>(Delete/insert columns appropriate to the number of resource zones)</t>
  </si>
  <si>
    <t>Row numbering in line with WRMP structure</t>
  </si>
  <si>
    <t>Component</t>
  </si>
  <si>
    <t>Derivation and type of data</t>
  </si>
  <si>
    <t>Units</t>
  </si>
  <si>
    <t>DP</t>
  </si>
  <si>
    <t>Data requirement</t>
  </si>
  <si>
    <t>Resource zone 1 data</t>
  </si>
  <si>
    <t>Water company total data</t>
  </si>
  <si>
    <t>Page or section reference in AR narrative or report</t>
  </si>
  <si>
    <t>Notes on data provided</t>
  </si>
  <si>
    <t>SUPPLY</t>
  </si>
  <si>
    <t>Resources</t>
  </si>
  <si>
    <r>
      <t>1</t>
    </r>
    <r>
      <rPr>
        <vertAlign val="subscript"/>
        <sz val="10"/>
        <rFont val="Arial"/>
        <family val="2"/>
      </rPr>
      <t>AR</t>
    </r>
  </si>
  <si>
    <t>Raw water abstracted</t>
  </si>
  <si>
    <t xml:space="preserve">Input outturn data </t>
  </si>
  <si>
    <t>Ml/d</t>
  </si>
  <si>
    <t>2dp</t>
  </si>
  <si>
    <t>Required</t>
  </si>
  <si>
    <r>
      <t>2.1</t>
    </r>
    <r>
      <rPr>
        <sz val="7"/>
        <rFont val="Arial"/>
        <family val="2"/>
      </rPr>
      <t>AR</t>
    </r>
  </si>
  <si>
    <t>Internal raw water imported (in the reporting year)</t>
  </si>
  <si>
    <t>Input outturn data (Observed/recorded transfer volumes)</t>
  </si>
  <si>
    <r>
      <t>3.1</t>
    </r>
    <r>
      <rPr>
        <sz val="7"/>
        <rFont val="Arial"/>
        <family val="2"/>
      </rPr>
      <t>AR</t>
    </r>
  </si>
  <si>
    <t>Internal potable water imported (in the reporting year)</t>
  </si>
  <si>
    <r>
      <t>5.2</t>
    </r>
    <r>
      <rPr>
        <sz val="7"/>
        <rFont val="Arial"/>
        <family val="2"/>
      </rPr>
      <t>AR</t>
    </r>
  </si>
  <si>
    <t>Internal raw water exported (in the reporting year)</t>
  </si>
  <si>
    <r>
      <t>6.1</t>
    </r>
    <r>
      <rPr>
        <sz val="7"/>
        <rFont val="Arial"/>
        <family val="2"/>
      </rPr>
      <t>AR</t>
    </r>
  </si>
  <si>
    <t>Internal potable water exported (in the reporting year)</t>
  </si>
  <si>
    <r>
      <rPr>
        <vertAlign val="subscript"/>
        <sz val="15"/>
        <rFont val="Arial"/>
        <family val="2"/>
      </rPr>
      <t>2.2</t>
    </r>
    <r>
      <rPr>
        <vertAlign val="subscript"/>
        <sz val="10"/>
        <rFont val="Arial"/>
        <family val="2"/>
      </rPr>
      <t>AR</t>
    </r>
  </si>
  <si>
    <t>External raw water imported (in the reporting year)</t>
  </si>
  <si>
    <t>Input most challenging contractual volumes</t>
  </si>
  <si>
    <r>
      <rPr>
        <vertAlign val="subscript"/>
        <sz val="15"/>
        <rFont val="Arial"/>
        <family val="2"/>
      </rPr>
      <t>3.2</t>
    </r>
    <r>
      <rPr>
        <vertAlign val="subscript"/>
        <sz val="10"/>
        <rFont val="Arial"/>
        <family val="2"/>
      </rPr>
      <t>AR</t>
    </r>
  </si>
  <si>
    <t>External potable water imported (in the reporting year)</t>
  </si>
  <si>
    <r>
      <rPr>
        <vertAlign val="subscript"/>
        <sz val="15"/>
        <rFont val="Arial"/>
        <family val="2"/>
      </rPr>
      <t>5.3</t>
    </r>
    <r>
      <rPr>
        <vertAlign val="subscript"/>
        <sz val="10"/>
        <rFont val="Arial"/>
        <family val="2"/>
      </rPr>
      <t>AR</t>
    </r>
  </si>
  <si>
    <t>External raw water exported (in the reporting year)</t>
  </si>
  <si>
    <r>
      <rPr>
        <vertAlign val="subscript"/>
        <sz val="15"/>
        <rFont val="Arial"/>
        <family val="2"/>
      </rPr>
      <t>6.2</t>
    </r>
    <r>
      <rPr>
        <vertAlign val="subscript"/>
        <sz val="10"/>
        <rFont val="Arial"/>
        <family val="2"/>
      </rPr>
      <t>AR</t>
    </r>
  </si>
  <si>
    <t>External potable water exported (in the reporting year)</t>
  </si>
  <si>
    <t>If applicable</t>
  </si>
  <si>
    <r>
      <rPr>
        <sz val="10"/>
        <rFont val="Arial"/>
        <family val="2"/>
      </rPr>
      <t>5.1</t>
    </r>
    <r>
      <rPr>
        <vertAlign val="subscript"/>
        <sz val="10"/>
        <rFont val="Arial"/>
        <family val="2"/>
      </rPr>
      <t>AR</t>
    </r>
  </si>
  <si>
    <t>Non potable water supplied</t>
  </si>
  <si>
    <r>
      <t>7</t>
    </r>
    <r>
      <rPr>
        <vertAlign val="subscript"/>
        <sz val="11"/>
        <rFont val="Arial"/>
        <family val="2"/>
      </rPr>
      <t>AR</t>
    </r>
  </si>
  <si>
    <r>
      <t xml:space="preserve">Deployable output </t>
    </r>
    <r>
      <rPr>
        <sz val="10"/>
        <color rgb="FFFF0000"/>
        <rFont val="Arial"/>
        <family val="2"/>
      </rPr>
      <t>(please include and reflect the changes to DO, the sum of 8.1, 8.2 and 8.3, in the WRMP19 tables)</t>
    </r>
  </si>
  <si>
    <t>Input dry year figure</t>
  </si>
  <si>
    <r>
      <t>12</t>
    </r>
    <r>
      <rPr>
        <sz val="7"/>
        <rFont val="Arial"/>
        <family val="2"/>
      </rPr>
      <t xml:space="preserve">AR </t>
    </r>
  </si>
  <si>
    <t>Water Available For Use (own sources)</t>
  </si>
  <si>
    <t xml:space="preserve">(Deployable Output + changes to DO) - (Treatment works losses and operational use + outage experienced). </t>
  </si>
  <si>
    <r>
      <t>13</t>
    </r>
    <r>
      <rPr>
        <sz val="7"/>
        <rFont val="Arial"/>
        <family val="2"/>
      </rPr>
      <t>AR</t>
    </r>
  </si>
  <si>
    <t>Total Water Available For Use</t>
  </si>
  <si>
    <t>WAFU own sources + (total water imported) - (total water exported). Total WAFU is based on external transfers reported as the most challenging scenario for contractual volumes as stated in Appendix 1 of the technical annex and internal transfers reported as outturn volumes.</t>
  </si>
  <si>
    <t>Process Losses</t>
  </si>
  <si>
    <r>
      <t>9</t>
    </r>
    <r>
      <rPr>
        <vertAlign val="subscript"/>
        <sz val="10"/>
        <rFont val="Arial"/>
        <family val="2"/>
      </rPr>
      <t>AR</t>
    </r>
  </si>
  <si>
    <t xml:space="preserve">Raw water losses, treatment works losses and operational use </t>
  </si>
  <si>
    <r>
      <t>10</t>
    </r>
    <r>
      <rPr>
        <vertAlign val="subscript"/>
        <sz val="10"/>
        <rFont val="Arial"/>
        <family val="2"/>
      </rPr>
      <t>AR</t>
    </r>
  </si>
  <si>
    <t xml:space="preserve">Total outage experienced </t>
  </si>
  <si>
    <r>
      <t>10.1</t>
    </r>
    <r>
      <rPr>
        <vertAlign val="subscript"/>
        <sz val="10"/>
        <color rgb="FF000000"/>
        <rFont val="Arial"/>
        <family val="2"/>
      </rPr>
      <t>AR</t>
    </r>
  </si>
  <si>
    <t xml:space="preserve">Unplanned outage </t>
  </si>
  <si>
    <t xml:space="preserve">Input outturn data (10.1AR and 10.2AR should add together to make 10AR) </t>
  </si>
  <si>
    <t xml:space="preserve">Optional </t>
  </si>
  <si>
    <r>
      <t>10.2</t>
    </r>
    <r>
      <rPr>
        <vertAlign val="subscript"/>
        <sz val="10"/>
        <color rgb="FF000000"/>
        <rFont val="Arial"/>
        <family val="2"/>
      </rPr>
      <t>AR</t>
    </r>
  </si>
  <si>
    <t xml:space="preserve">Planned outage </t>
  </si>
  <si>
    <t>DEMAND</t>
  </si>
  <si>
    <r>
      <t>11</t>
    </r>
    <r>
      <rPr>
        <vertAlign val="subscript"/>
        <sz val="10"/>
        <rFont val="Arial"/>
        <family val="2"/>
      </rPr>
      <t>AR</t>
    </r>
  </si>
  <si>
    <t>Distribution input (in reporting year)</t>
  </si>
  <si>
    <t>Outturn data for: 
Total household and non-household consumption + water taken unbilled + distribution system operational losses + total leakage</t>
  </si>
  <si>
    <r>
      <rPr>
        <sz val="10"/>
        <rFont val="Arial"/>
        <family val="2"/>
      </rPr>
      <t>12.1</t>
    </r>
    <r>
      <rPr>
        <vertAlign val="subscript"/>
        <sz val="10"/>
        <rFont val="Arial"/>
        <family val="2"/>
      </rPr>
      <t>AR</t>
    </r>
  </si>
  <si>
    <t xml:space="preserve">Non potable water demand/consumption </t>
  </si>
  <si>
    <t>Input outturn data</t>
  </si>
  <si>
    <t>Consumption</t>
  </si>
  <si>
    <r>
      <t>23</t>
    </r>
    <r>
      <rPr>
        <vertAlign val="subscript"/>
        <sz val="10"/>
        <rFont val="Arial"/>
        <family val="2"/>
      </rPr>
      <t>AR</t>
    </r>
  </si>
  <si>
    <t>Measured non household - consumption</t>
  </si>
  <si>
    <r>
      <t>24</t>
    </r>
    <r>
      <rPr>
        <vertAlign val="subscript"/>
        <sz val="10"/>
        <rFont val="Arial"/>
        <family val="2"/>
      </rPr>
      <t>AR</t>
    </r>
  </si>
  <si>
    <t>Unmeasured non household - consumption</t>
  </si>
  <si>
    <r>
      <t>25</t>
    </r>
    <r>
      <rPr>
        <vertAlign val="subscript"/>
        <sz val="10"/>
        <rFont val="Arial"/>
        <family val="2"/>
      </rPr>
      <t>AR</t>
    </r>
  </si>
  <si>
    <t>Measured household - consumption</t>
  </si>
  <si>
    <r>
      <t>26</t>
    </r>
    <r>
      <rPr>
        <vertAlign val="subscript"/>
        <sz val="10"/>
        <rFont val="Arial"/>
        <family val="2"/>
      </rPr>
      <t>AR</t>
    </r>
  </si>
  <si>
    <t>Unmeasured household - consumption</t>
  </si>
  <si>
    <r>
      <t>29</t>
    </r>
    <r>
      <rPr>
        <vertAlign val="subscript"/>
        <sz val="10"/>
        <rFont val="Arial"/>
        <family val="2"/>
      </rPr>
      <t>AR</t>
    </r>
  </si>
  <si>
    <t>Measured household - pcc</t>
  </si>
  <si>
    <t>Outturn data:
(Measured household consumption * 1,000,000) / (measured household population * 1,000)</t>
  </si>
  <si>
    <t>l/h/d</t>
  </si>
  <si>
    <t>0dp</t>
  </si>
  <si>
    <r>
      <t>30</t>
    </r>
    <r>
      <rPr>
        <vertAlign val="subscript"/>
        <sz val="10"/>
        <rFont val="Arial"/>
        <family val="2"/>
      </rPr>
      <t>AR</t>
    </r>
  </si>
  <si>
    <t>Unmeasured household - pcc</t>
  </si>
  <si>
    <t>Outturn data:
(Unmeasured household consumption * 1,000,000) / (Unmeasured household population * 1,000)</t>
  </si>
  <si>
    <r>
      <t>31</t>
    </r>
    <r>
      <rPr>
        <vertAlign val="subscript"/>
        <sz val="10"/>
        <rFont val="Arial"/>
        <family val="2"/>
      </rPr>
      <t>AR</t>
    </r>
  </si>
  <si>
    <t>Average household - pcc</t>
  </si>
  <si>
    <t>Outturn data:
(Measured and unmeasured household consumption * 1,000,000) / (measured and unmeasured household population * 1,000)</t>
  </si>
  <si>
    <r>
      <t>32</t>
    </r>
    <r>
      <rPr>
        <vertAlign val="subscript"/>
        <sz val="10"/>
        <rFont val="Arial"/>
        <family val="2"/>
      </rPr>
      <t>AR</t>
    </r>
  </si>
  <si>
    <t>Water taken unbilled</t>
  </si>
  <si>
    <r>
      <t>33</t>
    </r>
    <r>
      <rPr>
        <vertAlign val="subscript"/>
        <sz val="10"/>
        <rFont val="Arial"/>
        <family val="2"/>
      </rPr>
      <t>AR</t>
    </r>
  </si>
  <si>
    <t>Distribution system operational use</t>
  </si>
  <si>
    <t>Leakage</t>
  </si>
  <si>
    <r>
      <t>34</t>
    </r>
    <r>
      <rPr>
        <vertAlign val="subscript"/>
        <sz val="10"/>
        <rFont val="Arial"/>
        <family val="2"/>
      </rPr>
      <t>AR</t>
    </r>
  </si>
  <si>
    <t>Measured non household - uspl</t>
  </si>
  <si>
    <r>
      <t>35</t>
    </r>
    <r>
      <rPr>
        <vertAlign val="subscript"/>
        <sz val="10"/>
        <rFont val="Arial"/>
        <family val="2"/>
      </rPr>
      <t>AR</t>
    </r>
  </si>
  <si>
    <t>Unmeasured non-household - uspl</t>
  </si>
  <si>
    <r>
      <t>36</t>
    </r>
    <r>
      <rPr>
        <vertAlign val="subscript"/>
        <sz val="10"/>
        <rFont val="Arial"/>
        <family val="2"/>
      </rPr>
      <t>AR</t>
    </r>
  </si>
  <si>
    <t>Measured household - uspl</t>
  </si>
  <si>
    <r>
      <t>37</t>
    </r>
    <r>
      <rPr>
        <vertAlign val="subscript"/>
        <sz val="10"/>
        <rFont val="Arial"/>
        <family val="2"/>
      </rPr>
      <t>AR</t>
    </r>
  </si>
  <si>
    <t>Unmeasured household - uspl</t>
  </si>
  <si>
    <r>
      <t>38</t>
    </r>
    <r>
      <rPr>
        <vertAlign val="subscript"/>
        <sz val="10"/>
        <rFont val="Arial"/>
        <family val="2"/>
      </rPr>
      <t>AR</t>
    </r>
  </si>
  <si>
    <t>Void properties - uspl</t>
  </si>
  <si>
    <r>
      <t>39</t>
    </r>
    <r>
      <rPr>
        <vertAlign val="subscript"/>
        <sz val="10"/>
        <rFont val="Arial"/>
        <family val="2"/>
      </rPr>
      <t>AR</t>
    </r>
  </si>
  <si>
    <t>Distribution Losses</t>
  </si>
  <si>
    <r>
      <t>40</t>
    </r>
    <r>
      <rPr>
        <vertAlign val="subscript"/>
        <sz val="10"/>
        <rFont val="Arial"/>
        <family val="2"/>
      </rPr>
      <t>AR</t>
    </r>
  </si>
  <si>
    <t>Total leakage</t>
  </si>
  <si>
    <t>Outturn data: Total USPL + distribution losses</t>
  </si>
  <si>
    <t>CUSTOMERS</t>
  </si>
  <si>
    <t>Properties</t>
  </si>
  <si>
    <r>
      <t>42</t>
    </r>
    <r>
      <rPr>
        <vertAlign val="subscript"/>
        <sz val="10"/>
        <rFont val="Arial"/>
        <family val="2"/>
      </rPr>
      <t>AR</t>
    </r>
  </si>
  <si>
    <t>Measured non-household - properties</t>
  </si>
  <si>
    <t xml:space="preserve">Input end of reporting year data </t>
  </si>
  <si>
    <t>000's</t>
  </si>
  <si>
    <t>3dp</t>
  </si>
  <si>
    <r>
      <t>43</t>
    </r>
    <r>
      <rPr>
        <vertAlign val="subscript"/>
        <sz val="10"/>
        <rFont val="Arial"/>
        <family val="2"/>
      </rPr>
      <t>AR</t>
    </r>
  </si>
  <si>
    <t>Unmeasured non-household - properties</t>
  </si>
  <si>
    <r>
      <t>44</t>
    </r>
    <r>
      <rPr>
        <sz val="7"/>
        <color theme="1"/>
        <rFont val="Arial"/>
        <family val="2"/>
      </rPr>
      <t>AR</t>
    </r>
  </si>
  <si>
    <t>Void non households - properties</t>
  </si>
  <si>
    <r>
      <t>45</t>
    </r>
    <r>
      <rPr>
        <vertAlign val="subscript"/>
        <sz val="10"/>
        <rFont val="Arial"/>
        <family val="2"/>
      </rPr>
      <t>AR</t>
    </r>
  </si>
  <si>
    <t>Measured household - properties (excl. voids)</t>
  </si>
  <si>
    <r>
      <t>45.7</t>
    </r>
    <r>
      <rPr>
        <vertAlign val="subscript"/>
        <sz val="10"/>
        <rFont val="Arial"/>
        <family val="2"/>
      </rPr>
      <t>AR</t>
    </r>
  </si>
  <si>
    <t>Measured household void properties</t>
  </si>
  <si>
    <r>
      <t>46</t>
    </r>
    <r>
      <rPr>
        <vertAlign val="subscript"/>
        <sz val="10"/>
        <rFont val="Arial"/>
        <family val="2"/>
      </rPr>
      <t>AR</t>
    </r>
  </si>
  <si>
    <t>Unmeasured household - properties (excl. voids)</t>
  </si>
  <si>
    <r>
      <t>47</t>
    </r>
    <r>
      <rPr>
        <vertAlign val="subscript"/>
        <sz val="10"/>
        <rFont val="Arial"/>
        <family val="2"/>
      </rPr>
      <t>AR</t>
    </r>
  </si>
  <si>
    <t>Unmeasured household void properties</t>
  </si>
  <si>
    <r>
      <t>48</t>
    </r>
    <r>
      <rPr>
        <vertAlign val="subscript"/>
        <sz val="10"/>
        <rFont val="Arial"/>
        <family val="2"/>
      </rPr>
      <t>AR</t>
    </r>
  </si>
  <si>
    <t>Total resource zone properties (inc voids)</t>
  </si>
  <si>
    <t>End of reporting year data :
Total non-household properties + total void non-household properties + total household properties + total void household properties</t>
  </si>
  <si>
    <t>Population</t>
  </si>
  <si>
    <r>
      <t>49</t>
    </r>
    <r>
      <rPr>
        <vertAlign val="subscript"/>
        <sz val="10"/>
        <rFont val="Arial"/>
        <family val="2"/>
      </rPr>
      <t>AR</t>
    </r>
  </si>
  <si>
    <t>Measured non-household - population</t>
  </si>
  <si>
    <r>
      <t>50</t>
    </r>
    <r>
      <rPr>
        <vertAlign val="subscript"/>
        <sz val="10"/>
        <rFont val="Arial"/>
        <family val="2"/>
      </rPr>
      <t>AR</t>
    </r>
  </si>
  <si>
    <t>Unmeasured non-household - population</t>
  </si>
  <si>
    <r>
      <t>51</t>
    </r>
    <r>
      <rPr>
        <vertAlign val="subscript"/>
        <sz val="10"/>
        <rFont val="Arial"/>
        <family val="2"/>
      </rPr>
      <t>AR</t>
    </r>
  </si>
  <si>
    <t>Measured household - population</t>
  </si>
  <si>
    <r>
      <t>52</t>
    </r>
    <r>
      <rPr>
        <vertAlign val="subscript"/>
        <sz val="10"/>
        <rFont val="Arial"/>
        <family val="2"/>
      </rPr>
      <t>AR</t>
    </r>
  </si>
  <si>
    <t>Unmeasured household population</t>
  </si>
  <si>
    <r>
      <t>53</t>
    </r>
    <r>
      <rPr>
        <vertAlign val="subscript"/>
        <sz val="10"/>
        <rFont val="Arial"/>
        <family val="2"/>
      </rPr>
      <t>AR</t>
    </r>
  </si>
  <si>
    <t>Total resource zone population</t>
  </si>
  <si>
    <t>End of reporting year data: 
Unmeasured and measured household population + Unmeasured and measured non-household population</t>
  </si>
  <si>
    <t>Metering</t>
  </si>
  <si>
    <r>
      <t>57</t>
    </r>
    <r>
      <rPr>
        <vertAlign val="subscript"/>
        <sz val="10"/>
        <rFont val="Arial"/>
        <family val="2"/>
      </rPr>
      <t>AR</t>
    </r>
  </si>
  <si>
    <t>Total measured household metering penetration (incl. voids)</t>
  </si>
  <si>
    <t>Outturn data: 
Measured household properties exc. voids / (measured household properties exc. voids + unmeasured household properties exc. voids) + measured and unmeasured household void properties)</t>
  </si>
  <si>
    <t>%</t>
  </si>
  <si>
    <r>
      <t>57.1</t>
    </r>
    <r>
      <rPr>
        <sz val="7"/>
        <rFont val="Arial"/>
        <family val="2"/>
      </rPr>
      <t>AR</t>
    </r>
  </si>
  <si>
    <t xml:space="preserve">Total households with a meter installed </t>
  </si>
  <si>
    <t>Input outturn data (See technical annex for guidance)</t>
  </si>
  <si>
    <t>Optional</t>
  </si>
  <si>
    <r>
      <t>57.2</t>
    </r>
    <r>
      <rPr>
        <sz val="7"/>
        <rFont val="Arial"/>
        <family val="2"/>
      </rPr>
      <t>AR</t>
    </r>
  </si>
  <si>
    <t>Total numbers of household meters installed</t>
  </si>
  <si>
    <t>SUPPLY-DEMAND BALANCE</t>
  </si>
  <si>
    <r>
      <t>16</t>
    </r>
    <r>
      <rPr>
        <sz val="7"/>
        <rFont val="Arial"/>
        <family val="2"/>
      </rPr>
      <t>AR</t>
    </r>
  </si>
  <si>
    <t>Target headroom</t>
  </si>
  <si>
    <t>Input adjusted reporting year figure or DYAA WRMP value</t>
  </si>
  <si>
    <r>
      <t>18</t>
    </r>
    <r>
      <rPr>
        <sz val="7"/>
        <color theme="1"/>
        <rFont val="Arial"/>
        <family val="2"/>
      </rPr>
      <t>AR</t>
    </r>
  </si>
  <si>
    <t>Observed supply-demand balance (in reporting year)</t>
  </si>
  <si>
    <t xml:space="preserve">(Total WAFU - DI) - target headroom </t>
  </si>
  <si>
    <t>QA check 1</t>
  </si>
  <si>
    <t xml:space="preserve">Distribution input </t>
  </si>
  <si>
    <t>23AR + 24AR + 25AR + 26AR + 32AR + 33AR + 40AR</t>
  </si>
  <si>
    <t>QA check 2</t>
  </si>
  <si>
    <t>Water available for use (own sources)</t>
  </si>
  <si>
    <t>7AR - (9AR + 10AR)</t>
  </si>
  <si>
    <t>QA check 3</t>
  </si>
  <si>
    <t>Total WAFU</t>
  </si>
  <si>
    <t>12AR + (2.1AR + 3.1AR + 2.2AR + 3.2AR) - (5.2AR + 6.1AR + 5.3AR + 6.2AR)</t>
  </si>
  <si>
    <t>QA check 4</t>
  </si>
  <si>
    <t xml:space="preserve">Total outage </t>
  </si>
  <si>
    <t>10.1AR + 10.2AR</t>
  </si>
  <si>
    <t>QA check 5</t>
  </si>
  <si>
    <t>Total properties</t>
  </si>
  <si>
    <t>42AR + 43AR + 45AR + 45.7AR + 46AR + 47AR</t>
  </si>
  <si>
    <t>QA check 6</t>
  </si>
  <si>
    <t>Total population</t>
  </si>
  <si>
    <t>49AR + 50AR + 51AR + 52AR</t>
  </si>
  <si>
    <t>QA check 7</t>
  </si>
  <si>
    <t xml:space="preserve">Household metering </t>
  </si>
  <si>
    <t>42AR / (42AR + 43AR + 45.7AR + 47AR)</t>
  </si>
  <si>
    <t>QA check 8</t>
  </si>
  <si>
    <t>Average pcc</t>
  </si>
  <si>
    <t>((25AR + 26AR) * 1,000,000) / ((49AR + 50AR) * 1,000))</t>
  </si>
  <si>
    <t>QA check 9</t>
  </si>
  <si>
    <t>34AR + 35AR + 36AR + 37AR + 38AR + 39AR</t>
  </si>
  <si>
    <t>QA check 10</t>
  </si>
  <si>
    <t>Supply-demand balance</t>
  </si>
  <si>
    <t>(13AR - 11AR) - 16AR</t>
  </si>
  <si>
    <t>Values returns as zero where calculated value equals input value</t>
  </si>
  <si>
    <t>For volumetric metrics, QA value will show as red text where calculated value +/- 0.1 Ml/d from entered values.</t>
  </si>
  <si>
    <t xml:space="preserve">For population and property QA, value will show as red text where calculated value is +/- 0.01 (10) difference from entered values </t>
  </si>
  <si>
    <t xml:space="preserve">Dry year uplifted/adjusted </t>
  </si>
  <si>
    <r>
      <rPr>
        <vertAlign val="subscript"/>
        <sz val="14"/>
        <rFont val="Arial"/>
        <family val="2"/>
      </rPr>
      <t>2.2</t>
    </r>
    <r>
      <rPr>
        <vertAlign val="subscript"/>
        <sz val="10"/>
        <rFont val="Arial"/>
        <family val="2"/>
      </rPr>
      <t>AR</t>
    </r>
  </si>
  <si>
    <r>
      <rPr>
        <vertAlign val="subscript"/>
        <sz val="14"/>
        <rFont val="Arial"/>
        <family val="2"/>
      </rPr>
      <t>3.2</t>
    </r>
    <r>
      <rPr>
        <vertAlign val="subscript"/>
        <sz val="10"/>
        <rFont val="Arial"/>
        <family val="2"/>
      </rPr>
      <t>AR</t>
    </r>
  </si>
  <si>
    <r>
      <rPr>
        <vertAlign val="subscript"/>
        <sz val="14"/>
        <rFont val="Arial"/>
        <family val="2"/>
      </rPr>
      <t>5.3</t>
    </r>
    <r>
      <rPr>
        <vertAlign val="subscript"/>
        <sz val="10"/>
        <rFont val="Arial"/>
        <family val="2"/>
      </rPr>
      <t>AR</t>
    </r>
  </si>
  <si>
    <r>
      <rPr>
        <vertAlign val="subscript"/>
        <sz val="14"/>
        <rFont val="Arial"/>
        <family val="2"/>
      </rPr>
      <t>6.2</t>
    </r>
    <r>
      <rPr>
        <vertAlign val="subscript"/>
        <sz val="10"/>
        <rFont val="Arial"/>
        <family val="2"/>
      </rPr>
      <t>AR</t>
    </r>
  </si>
  <si>
    <r>
      <t>7</t>
    </r>
    <r>
      <rPr>
        <vertAlign val="subscript"/>
        <sz val="10"/>
        <rFont val="Arial"/>
        <family val="2"/>
      </rPr>
      <t>AR</t>
    </r>
  </si>
  <si>
    <t>WAFU own sources + (total water imported) - (total water exported). Total WAFU is based on external transfers reported as maximum contractual volumes as stated in WRMP19 and internal transfers reported as outturn volumes.</t>
  </si>
  <si>
    <t>Supply-demand balance (in reporting year)</t>
  </si>
  <si>
    <t>WRMP19 Scheme delivery</t>
  </si>
  <si>
    <t>Latest forecast</t>
  </si>
  <si>
    <t>WRMP19 schemes</t>
  </si>
  <si>
    <t>2020-21</t>
  </si>
  <si>
    <t>2021-22</t>
  </si>
  <si>
    <t>2022-23</t>
  </si>
  <si>
    <t>2023-24</t>
  </si>
  <si>
    <t>2024-25</t>
  </si>
  <si>
    <t>Scheme outcome description as per final published WRMP19</t>
  </si>
  <si>
    <t>Reference as per final published WRMP19</t>
  </si>
  <si>
    <t>WRZ</t>
  </si>
  <si>
    <t>Benefits to be delivered (Ml/d)</t>
  </si>
  <si>
    <t>Delivery date</t>
  </si>
  <si>
    <t>Category</t>
  </si>
  <si>
    <t>Status</t>
  </si>
  <si>
    <t>Further information</t>
  </si>
  <si>
    <t>--select--</t>
  </si>
  <si>
    <t>Category (WRMP19)</t>
  </si>
  <si>
    <t>Category (WRMP24)</t>
  </si>
  <si>
    <t>Supply-side 2020-25</t>
  </si>
  <si>
    <t>Supply-side 2025-30</t>
  </si>
  <si>
    <t>On-track</t>
  </si>
  <si>
    <t>Demand-side 2020-25</t>
  </si>
  <si>
    <t>Demand-side 2025-30</t>
  </si>
  <si>
    <t>Deferred</t>
  </si>
  <si>
    <t>Leakage 2020-25</t>
  </si>
  <si>
    <t>Leakage 2025-30</t>
  </si>
  <si>
    <t>Amended</t>
  </si>
  <si>
    <t>Supply-side post 2024-25</t>
  </si>
  <si>
    <t>Supply-side post 2029-30</t>
  </si>
  <si>
    <t>Replaced</t>
  </si>
  <si>
    <t>Internal interconnectors</t>
  </si>
  <si>
    <t>Other (explain in further information)</t>
  </si>
  <si>
    <t>South Staffs Water</t>
  </si>
  <si>
    <t>80% of 2022-23 outage figure used as it is a more representative figure of actual outage; 2023-24 was a year with a lot of planned outage, which would not be the case in a dry year as any planned outage would not be permitted to go ahead.</t>
  </si>
  <si>
    <t xml:space="preserve">SHPW / SOPW </t>
  </si>
  <si>
    <t>1.4.1</t>
  </si>
  <si>
    <t>SSWSSW</t>
  </si>
  <si>
    <t>DM_SST_LEA_20</t>
  </si>
  <si>
    <t>DM_SST_LEA_500</t>
  </si>
  <si>
    <t>DM_WEFF_1.5</t>
  </si>
  <si>
    <t>Live Network - distribution side management</t>
  </si>
  <si>
    <t>Bundle 20 - distribution side management</t>
  </si>
  <si>
    <t>Water efficiency commitment - NHH</t>
  </si>
  <si>
    <t>Water efficiency commitment - HH</t>
  </si>
  <si>
    <t>AMR enhanced free metering - Committed</t>
  </si>
  <si>
    <t>DM_206A_Committed</t>
  </si>
  <si>
    <t>Bundle 20 - NHH</t>
  </si>
  <si>
    <t>Live Network - NHH</t>
  </si>
  <si>
    <t>Bundle 20 - HH</t>
  </si>
  <si>
    <t>Live Network - HH</t>
  </si>
  <si>
    <t>2025/26</t>
  </si>
  <si>
    <t>2024/25</t>
  </si>
  <si>
    <t>Updated following PR19 FD</t>
  </si>
  <si>
    <t>Due to Covid-19</t>
  </si>
  <si>
    <t>Activity diverted to HH efficiency to address increase since Covid-19</t>
  </si>
  <si>
    <t>Lower customer optant rate than forecast seen</t>
  </si>
  <si>
    <t>Lower customer optant take up than forecast as a result of Covid restrictions</t>
  </si>
  <si>
    <t>Lower customer optant take up than forecast due to cost of living crisis</t>
  </si>
  <si>
    <t>Please note benefits listed each year are cumulative</t>
  </si>
  <si>
    <t>4.1% uplift average as per WRMP19</t>
  </si>
  <si>
    <t>As outturn. DYAA would likley be less as operational use retsricted</t>
  </si>
  <si>
    <t>Victoria Lemmon</t>
  </si>
  <si>
    <t>Natalie Akroyd</t>
  </si>
  <si>
    <t>Dry year figure for supply as per WRMP19 2023-24 - not  a reference drought DO</t>
  </si>
  <si>
    <t>Section 2.4</t>
  </si>
  <si>
    <t>Section 3.6</t>
  </si>
  <si>
    <t>Section 3.5</t>
  </si>
  <si>
    <t>Section 3.2</t>
  </si>
  <si>
    <t>Section 4.2</t>
  </si>
  <si>
    <t>Section 4.2.4</t>
  </si>
  <si>
    <t>Section 4.2.2</t>
  </si>
  <si>
    <t>Section 4.2.3</t>
  </si>
  <si>
    <t>Section 4.5</t>
  </si>
  <si>
    <t>Section 4.4</t>
  </si>
  <si>
    <t>Section 5.3</t>
  </si>
  <si>
    <t>Section 5.1</t>
  </si>
  <si>
    <t>Section 4.3</t>
  </si>
  <si>
    <t>Section 3.1</t>
  </si>
  <si>
    <t>Section 3.8</t>
  </si>
  <si>
    <t>Section 3.11</t>
  </si>
  <si>
    <t>Section 3.12</t>
  </si>
  <si>
    <t>v2.0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</si>
</sst>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Gill Sans MT"/>
      <family val="2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sz val="11"/>
      <color rgb="FF000000"/>
      <name val="Arial"/>
      <family val="2"/>
    </font>
    <font>
      <b/>
      <sz val="12"/>
      <name val="Arial"/>
      <family val="2"/>
    </font>
    <font>
      <sz val="11"/>
      <color rgb="FFFFCC99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Arial"/>
      <family val="2"/>
    </font>
    <font>
      <u/>
      <sz val="11"/>
      <color theme="10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57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sz val="10"/>
      <color indexed="57"/>
      <name val="Arial"/>
      <family val="2"/>
    </font>
    <font>
      <sz val="7"/>
      <name val="Arial"/>
      <family val="2"/>
    </font>
    <font>
      <vertAlign val="subscript"/>
      <sz val="16"/>
      <name val="Arial"/>
      <family val="2"/>
    </font>
    <font>
      <vertAlign val="subscript"/>
      <sz val="14"/>
      <name val="Arial"/>
      <family val="2"/>
    </font>
    <font>
      <sz val="10"/>
      <color rgb="FFFF0000"/>
      <name val="Arial"/>
      <family val="2"/>
    </font>
    <font>
      <vertAlign val="subscript"/>
      <sz val="10"/>
      <color rgb="FF000000"/>
      <name val="Arial"/>
      <family val="2"/>
    </font>
    <font>
      <b/>
      <sz val="10"/>
      <color indexed="10"/>
      <name val="Arial"/>
      <family val="2"/>
    </font>
    <font>
      <sz val="7"/>
      <color theme="1"/>
      <name val="Arial"/>
      <family val="2"/>
    </font>
    <font>
      <sz val="10"/>
      <color rgb="FF1F497D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indexed="57"/>
      <name val="Arial"/>
      <family val="2"/>
    </font>
    <font>
      <b/>
      <sz val="10"/>
      <color indexed="57"/>
      <name val="Arial"/>
      <family val="2"/>
    </font>
    <font>
      <vertAlign val="subscript"/>
      <sz val="16"/>
      <name val="Arial"/>
      <family val="2"/>
    </font>
    <font>
      <vertAlign val="subscript"/>
      <sz val="15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vertAlign val="subscript"/>
      <sz val="11"/>
      <name val="Arial"/>
      <family val="2"/>
    </font>
    <font>
      <sz val="10"/>
      <color rgb="FF1F497D"/>
      <name val="Arial"/>
      <family val="2"/>
    </font>
    <font>
      <sz val="10"/>
      <color indexed="57"/>
      <name val="Arial"/>
      <family val="2"/>
    </font>
    <font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64"/>
      </patternFill>
    </fill>
  </fills>
  <borders count="15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/>
      <top/>
      <bottom style="thin">
        <color indexed="8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rgb="FF000000"/>
      </right>
      <top/>
      <bottom style="thin">
        <color indexed="8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8"/>
      </right>
      <top style="medium">
        <color rgb="FF000000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rgb="FF000000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8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rgb="FF000000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rgb="FF000000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rgb="FF000000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rgb="FF000000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rgb="FF000000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rgb="FF000000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rgb="FF000000"/>
      </right>
      <top style="thin">
        <color indexed="8"/>
      </top>
      <bottom/>
      <diagonal/>
    </border>
    <border>
      <left style="medium">
        <color rgb="FF000000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8" fillId="0" borderId="0" applyNumberFormat="0" applyFill="0" applyBorder="0" applyAlignment="0" applyProtection="0"/>
    <xf numFmtId="9" fontId="48" fillId="0" borderId="0" applyFont="0" applyFill="0" applyBorder="0" applyAlignment="0" applyProtection="0"/>
  </cellStyleXfs>
  <cellXfs count="518">
    <xf numFmtId="0" fontId="0" fillId="0" borderId="0" xfId="0"/>
    <xf numFmtId="0" fontId="2" fillId="0" borderId="0" xfId="1"/>
    <xf numFmtId="0" fontId="5" fillId="0" borderId="0" xfId="1" applyFont="1"/>
    <xf numFmtId="0" fontId="6" fillId="11" borderId="15" xfId="2" applyFont="1" applyFill="1" applyBorder="1" applyAlignment="1">
      <alignment vertical="top" wrapText="1"/>
    </xf>
    <xf numFmtId="0" fontId="2" fillId="0" borderId="0" xfId="1" quotePrefix="1"/>
    <xf numFmtId="0" fontId="6" fillId="11" borderId="16" xfId="2" applyFont="1" applyFill="1" applyBorder="1" applyAlignment="1">
      <alignment vertical="top" wrapText="1"/>
    </xf>
    <xf numFmtId="0" fontId="6" fillId="11" borderId="4" xfId="2" applyFont="1" applyFill="1" applyBorder="1" applyAlignment="1">
      <alignment vertical="top" wrapText="1"/>
    </xf>
    <xf numFmtId="0" fontId="6" fillId="11" borderId="20" xfId="2" applyFont="1" applyFill="1" applyBorder="1" applyAlignment="1">
      <alignment vertical="top" wrapText="1"/>
    </xf>
    <xf numFmtId="0" fontId="4" fillId="14" borderId="0" xfId="0" applyFont="1" applyFill="1"/>
    <xf numFmtId="0" fontId="3" fillId="15" borderId="6" xfId="0" applyFont="1" applyFill="1" applyBorder="1"/>
    <xf numFmtId="0" fontId="3" fillId="15" borderId="7" xfId="0" applyFont="1" applyFill="1" applyBorder="1"/>
    <xf numFmtId="0" fontId="3" fillId="15" borderId="9" xfId="0" applyFont="1" applyFill="1" applyBorder="1"/>
    <xf numFmtId="0" fontId="9" fillId="15" borderId="0" xfId="0" applyFont="1" applyFill="1"/>
    <xf numFmtId="0" fontId="3" fillId="15" borderId="0" xfId="0" applyFont="1" applyFill="1"/>
    <xf numFmtId="0" fontId="3" fillId="15" borderId="8" xfId="0" applyFont="1" applyFill="1" applyBorder="1"/>
    <xf numFmtId="0" fontId="3" fillId="15" borderId="11" xfId="0" applyFont="1" applyFill="1" applyBorder="1"/>
    <xf numFmtId="0" fontId="3" fillId="15" borderId="13" xfId="0" applyFont="1" applyFill="1" applyBorder="1"/>
    <xf numFmtId="0" fontId="3" fillId="15" borderId="10" xfId="0" applyFont="1" applyFill="1" applyBorder="1"/>
    <xf numFmtId="0" fontId="12" fillId="15" borderId="0" xfId="0" applyFont="1" applyFill="1"/>
    <xf numFmtId="0" fontId="12" fillId="15" borderId="8" xfId="0" applyFont="1" applyFill="1" applyBorder="1"/>
    <xf numFmtId="0" fontId="9" fillId="15" borderId="9" xfId="0" applyFont="1" applyFill="1" applyBorder="1" applyAlignment="1">
      <alignment wrapText="1"/>
    </xf>
    <xf numFmtId="0" fontId="13" fillId="15" borderId="0" xfId="0" applyFont="1" applyFill="1"/>
    <xf numFmtId="0" fontId="11" fillId="15" borderId="10" xfId="0" applyFont="1" applyFill="1" applyBorder="1"/>
    <xf numFmtId="0" fontId="15" fillId="15" borderId="63" xfId="0" applyFont="1" applyFill="1" applyBorder="1"/>
    <xf numFmtId="0" fontId="15" fillId="15" borderId="79" xfId="0" applyFont="1" applyFill="1" applyBorder="1"/>
    <xf numFmtId="0" fontId="15" fillId="15" borderId="81" xfId="0" applyFont="1" applyFill="1" applyBorder="1"/>
    <xf numFmtId="0" fontId="0" fillId="17" borderId="26" xfId="0" applyFill="1" applyBorder="1"/>
    <xf numFmtId="0" fontId="0" fillId="17" borderId="27" xfId="0" applyFill="1" applyBorder="1"/>
    <xf numFmtId="0" fontId="0" fillId="17" borderId="28" xfId="0" applyFill="1" applyBorder="1"/>
    <xf numFmtId="0" fontId="0" fillId="17" borderId="35" xfId="0" applyFill="1" applyBorder="1"/>
    <xf numFmtId="0" fontId="0" fillId="17" borderId="0" xfId="0" applyFill="1"/>
    <xf numFmtId="0" fontId="0" fillId="17" borderId="34" xfId="0" applyFill="1" applyBorder="1"/>
    <xf numFmtId="0" fontId="16" fillId="17" borderId="0" xfId="3" applyFont="1" applyFill="1" applyBorder="1" applyAlignment="1"/>
    <xf numFmtId="0" fontId="0" fillId="17" borderId="63" xfId="0" applyFill="1" applyBorder="1"/>
    <xf numFmtId="0" fontId="0" fillId="17" borderId="77" xfId="0" applyFill="1" applyBorder="1"/>
    <xf numFmtId="0" fontId="0" fillId="17" borderId="78" xfId="0" applyFill="1" applyBorder="1"/>
    <xf numFmtId="0" fontId="3" fillId="8" borderId="5" xfId="0" applyFont="1" applyFill="1" applyBorder="1"/>
    <xf numFmtId="0" fontId="9" fillId="8" borderId="6" xfId="0" applyFont="1" applyFill="1" applyBorder="1"/>
    <xf numFmtId="0" fontId="3" fillId="8" borderId="6" xfId="0" applyFont="1" applyFill="1" applyBorder="1"/>
    <xf numFmtId="0" fontId="12" fillId="8" borderId="9" xfId="0" applyFont="1" applyFill="1" applyBorder="1"/>
    <xf numFmtId="0" fontId="10" fillId="8" borderId="0" xfId="0" applyFont="1" applyFill="1"/>
    <xf numFmtId="0" fontId="0" fillId="8" borderId="0" xfId="0" applyFill="1"/>
    <xf numFmtId="0" fontId="12" fillId="8" borderId="0" xfId="0" applyFont="1" applyFill="1"/>
    <xf numFmtId="0" fontId="3" fillId="8" borderId="9" xfId="0" applyFont="1" applyFill="1" applyBorder="1"/>
    <xf numFmtId="0" fontId="9" fillId="8" borderId="0" xfId="0" applyFont="1" applyFill="1"/>
    <xf numFmtId="0" fontId="3" fillId="8" borderId="0" xfId="0" applyFont="1" applyFill="1"/>
    <xf numFmtId="0" fontId="11" fillId="15" borderId="0" xfId="0" applyFont="1" applyFill="1"/>
    <xf numFmtId="0" fontId="0" fillId="8" borderId="26" xfId="0" applyFill="1" applyBorder="1"/>
    <xf numFmtId="0" fontId="0" fillId="8" borderId="35" xfId="0" applyFill="1" applyBorder="1"/>
    <xf numFmtId="0" fontId="17" fillId="8" borderId="0" xfId="0" applyFont="1" applyFill="1"/>
    <xf numFmtId="0" fontId="0" fillId="8" borderId="63" xfId="0" applyFill="1" applyBorder="1"/>
    <xf numFmtId="0" fontId="11" fillId="9" borderId="81" xfId="0" applyFont="1" applyFill="1" applyBorder="1"/>
    <xf numFmtId="0" fontId="11" fillId="9" borderId="10" xfId="0" applyFont="1" applyFill="1" applyBorder="1"/>
    <xf numFmtId="0" fontId="11" fillId="9" borderId="82" xfId="0" applyFont="1" applyFill="1" applyBorder="1"/>
    <xf numFmtId="0" fontId="9" fillId="16" borderId="0" xfId="0" applyFont="1" applyFill="1"/>
    <xf numFmtId="0" fontId="9" fillId="16" borderId="74" xfId="0" applyFont="1" applyFill="1" applyBorder="1"/>
    <xf numFmtId="0" fontId="3" fillId="17" borderId="0" xfId="0" applyFont="1" applyFill="1"/>
    <xf numFmtId="0" fontId="11" fillId="17" borderId="0" xfId="0" applyFont="1" applyFill="1"/>
    <xf numFmtId="0" fontId="15" fillId="17" borderId="0" xfId="0" applyFont="1" applyFill="1"/>
    <xf numFmtId="0" fontId="15" fillId="17" borderId="77" xfId="0" applyFont="1" applyFill="1" applyBorder="1"/>
    <xf numFmtId="0" fontId="11" fillId="17" borderId="77" xfId="0" applyFont="1" applyFill="1" applyBorder="1"/>
    <xf numFmtId="0" fontId="2" fillId="8" borderId="27" xfId="0" applyFont="1" applyFill="1" applyBorder="1"/>
    <xf numFmtId="0" fontId="2" fillId="8" borderId="28" xfId="0" applyFont="1" applyFill="1" applyBorder="1"/>
    <xf numFmtId="0" fontId="2" fillId="8" borderId="0" xfId="0" applyFont="1" applyFill="1"/>
    <xf numFmtId="0" fontId="2" fillId="8" borderId="34" xfId="0" applyFont="1" applyFill="1" applyBorder="1"/>
    <xf numFmtId="0" fontId="3" fillId="8" borderId="34" xfId="0" applyFont="1" applyFill="1" applyBorder="1"/>
    <xf numFmtId="0" fontId="3" fillId="15" borderId="34" xfId="0" applyFont="1" applyFill="1" applyBorder="1"/>
    <xf numFmtId="0" fontId="2" fillId="8" borderId="77" xfId="0" applyFont="1" applyFill="1" applyBorder="1"/>
    <xf numFmtId="0" fontId="2" fillId="8" borderId="78" xfId="0" applyFont="1" applyFill="1" applyBorder="1"/>
    <xf numFmtId="0" fontId="20" fillId="0" borderId="0" xfId="0" applyFont="1" applyAlignment="1">
      <alignment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0" fillId="0" borderId="0" xfId="0" applyFont="1"/>
    <xf numFmtId="0" fontId="24" fillId="0" borderId="0" xfId="0" applyFont="1"/>
    <xf numFmtId="0" fontId="19" fillId="0" borderId="0" xfId="0" applyFont="1"/>
    <xf numFmtId="0" fontId="25" fillId="0" borderId="0" xfId="0" applyFont="1" applyAlignment="1">
      <alignment wrapText="1"/>
    </xf>
    <xf numFmtId="0" fontId="24" fillId="14" borderId="0" xfId="0" applyFont="1" applyFill="1"/>
    <xf numFmtId="0" fontId="20" fillId="14" borderId="0" xfId="0" applyFont="1" applyFill="1"/>
    <xf numFmtId="0" fontId="21" fillId="0" borderId="0" xfId="0" applyFont="1" applyAlignment="1">
      <alignment wrapText="1"/>
    </xf>
    <xf numFmtId="0" fontId="21" fillId="0" borderId="0" xfId="0" applyFont="1" applyAlignment="1">
      <alignment horizontal="left"/>
    </xf>
    <xf numFmtId="0" fontId="19" fillId="5" borderId="84" xfId="0" applyFont="1" applyFill="1" applyBorder="1" applyAlignment="1">
      <alignment horizontal="center" vertical="center" wrapText="1"/>
    </xf>
    <xf numFmtId="0" fontId="19" fillId="5" borderId="85" xfId="0" applyFont="1" applyFill="1" applyBorder="1" applyAlignment="1">
      <alignment horizontal="center" vertical="center" wrapText="1"/>
    </xf>
    <xf numFmtId="0" fontId="24" fillId="5" borderId="90" xfId="0" applyFont="1" applyFill="1" applyBorder="1" applyAlignment="1">
      <alignment horizontal="center" vertical="center" wrapText="1"/>
    </xf>
    <xf numFmtId="0" fontId="24" fillId="5" borderId="37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4" fillId="14" borderId="26" xfId="0" applyFont="1" applyFill="1" applyBorder="1" applyAlignment="1">
      <alignment horizontal="center" vertical="center" wrapText="1"/>
    </xf>
    <xf numFmtId="0" fontId="24" fillId="5" borderId="4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9" fillId="6" borderId="69" xfId="0" applyFont="1" applyFill="1" applyBorder="1" applyAlignment="1">
      <alignment horizontal="left" vertical="center" wrapText="1"/>
    </xf>
    <xf numFmtId="0" fontId="19" fillId="4" borderId="29" xfId="0" applyFont="1" applyFill="1" applyBorder="1" applyAlignment="1">
      <alignment horizontal="center" vertical="center"/>
    </xf>
    <xf numFmtId="0" fontId="19" fillId="4" borderId="25" xfId="0" applyFont="1" applyFill="1" applyBorder="1" applyAlignment="1">
      <alignment horizontal="left" vertical="center" wrapText="1"/>
    </xf>
    <xf numFmtId="0" fontId="25" fillId="0" borderId="59" xfId="0" applyFont="1" applyBorder="1" applyAlignment="1">
      <alignment horizontal="center" vertical="center"/>
    </xf>
    <xf numFmtId="0" fontId="25" fillId="0" borderId="53" xfId="0" applyFont="1" applyBorder="1" applyAlignment="1">
      <alignment horizontal="left" vertical="center" wrapText="1"/>
    </xf>
    <xf numFmtId="0" fontId="25" fillId="0" borderId="55" xfId="0" applyFont="1" applyBorder="1" applyAlignment="1">
      <alignment horizontal="center" vertical="center"/>
    </xf>
    <xf numFmtId="0" fontId="25" fillId="0" borderId="56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0" fontId="25" fillId="9" borderId="38" xfId="0" applyFont="1" applyFill="1" applyBorder="1" applyAlignment="1">
      <alignment horizontal="center" vertical="center"/>
    </xf>
    <xf numFmtId="0" fontId="25" fillId="9" borderId="40" xfId="0" applyFont="1" applyFill="1" applyBorder="1" applyAlignment="1">
      <alignment horizontal="center" vertical="center"/>
    </xf>
    <xf numFmtId="0" fontId="25" fillId="9" borderId="29" xfId="0" applyFont="1" applyFill="1" applyBorder="1" applyAlignment="1">
      <alignment horizontal="center" vertical="center"/>
    </xf>
    <xf numFmtId="0" fontId="25" fillId="0" borderId="30" xfId="0" applyFont="1" applyBorder="1" applyAlignment="1">
      <alignment wrapText="1"/>
    </xf>
    <xf numFmtId="0" fontId="27" fillId="0" borderId="0" xfId="0" applyFont="1" applyAlignment="1">
      <alignment wrapText="1"/>
    </xf>
    <xf numFmtId="0" fontId="25" fillId="14" borderId="55" xfId="0" applyFont="1" applyFill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14" borderId="61" xfId="0" applyFont="1" applyFill="1" applyBorder="1" applyAlignment="1">
      <alignment horizontal="center" vertical="center"/>
    </xf>
    <xf numFmtId="0" fontId="20" fillId="0" borderId="38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25" fillId="0" borderId="53" xfId="0" applyFont="1" applyBorder="1" applyAlignment="1">
      <alignment vertical="center" wrapText="1"/>
    </xf>
    <xf numFmtId="0" fontId="25" fillId="0" borderId="61" xfId="0" applyFont="1" applyBorder="1" applyAlignment="1">
      <alignment horizontal="center" vertical="center"/>
    </xf>
    <xf numFmtId="0" fontId="20" fillId="9" borderId="38" xfId="0" applyFont="1" applyFill="1" applyBorder="1" applyAlignment="1">
      <alignment horizontal="center"/>
    </xf>
    <xf numFmtId="0" fontId="20" fillId="9" borderId="40" xfId="0" applyFont="1" applyFill="1" applyBorder="1" applyAlignment="1">
      <alignment horizontal="center"/>
    </xf>
    <xf numFmtId="0" fontId="20" fillId="9" borderId="29" xfId="0" applyFont="1" applyFill="1" applyBorder="1" applyAlignment="1">
      <alignment horizontal="center"/>
    </xf>
    <xf numFmtId="0" fontId="25" fillId="0" borderId="62" xfId="0" applyFont="1" applyBorder="1" applyAlignment="1">
      <alignment horizontal="center" vertical="center"/>
    </xf>
    <xf numFmtId="0" fontId="25" fillId="0" borderId="68" xfId="0" applyFont="1" applyBorder="1" applyAlignment="1">
      <alignment horizontal="center" vertical="center"/>
    </xf>
    <xf numFmtId="0" fontId="25" fillId="0" borderId="86" xfId="0" applyFont="1" applyBorder="1" applyAlignment="1">
      <alignment horizontal="center" vertical="center"/>
    </xf>
    <xf numFmtId="0" fontId="19" fillId="4" borderId="35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left" vertical="center" wrapText="1"/>
    </xf>
    <xf numFmtId="0" fontId="25" fillId="0" borderId="25" xfId="0" applyFont="1" applyBorder="1" applyAlignment="1">
      <alignment horizontal="left" vertical="center" wrapText="1"/>
    </xf>
    <xf numFmtId="0" fontId="25" fillId="0" borderId="30" xfId="0" applyFont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25" fillId="0" borderId="25" xfId="0" applyFont="1" applyBorder="1" applyAlignment="1">
      <alignment vertical="center" wrapText="1"/>
    </xf>
    <xf numFmtId="0" fontId="20" fillId="0" borderId="30" xfId="0" applyFont="1" applyBorder="1" applyAlignment="1">
      <alignment horizontal="center" vertical="center"/>
    </xf>
    <xf numFmtId="0" fontId="25" fillId="14" borderId="51" xfId="0" applyFont="1" applyFill="1" applyBorder="1" applyAlignment="1">
      <alignment vertical="center" wrapText="1"/>
    </xf>
    <xf numFmtId="0" fontId="25" fillId="14" borderId="51" xfId="0" applyFont="1" applyFill="1" applyBorder="1" applyAlignment="1">
      <alignment horizontal="center" vertical="center"/>
    </xf>
    <xf numFmtId="0" fontId="20" fillId="14" borderId="52" xfId="0" applyFont="1" applyFill="1" applyBorder="1" applyAlignment="1">
      <alignment horizontal="center" vertical="center"/>
    </xf>
    <xf numFmtId="0" fontId="20" fillId="9" borderId="88" xfId="0" applyFont="1" applyFill="1" applyBorder="1" applyAlignment="1">
      <alignment horizontal="center"/>
    </xf>
    <xf numFmtId="0" fontId="20" fillId="9" borderId="91" xfId="0" applyFont="1" applyFill="1" applyBorder="1" applyAlignment="1">
      <alignment horizontal="center"/>
    </xf>
    <xf numFmtId="0" fontId="25" fillId="0" borderId="89" xfId="0" applyFont="1" applyBorder="1" applyAlignment="1">
      <alignment wrapText="1"/>
    </xf>
    <xf numFmtId="0" fontId="19" fillId="6" borderId="48" xfId="0" applyFont="1" applyFill="1" applyBorder="1" applyAlignment="1">
      <alignment horizontal="left" vertical="center" wrapText="1"/>
    </xf>
    <xf numFmtId="0" fontId="26" fillId="0" borderId="29" xfId="0" applyFont="1" applyBorder="1" applyAlignment="1">
      <alignment horizontal="center" vertical="center"/>
    </xf>
    <xf numFmtId="0" fontId="19" fillId="8" borderId="29" xfId="0" applyFont="1" applyFill="1" applyBorder="1" applyAlignment="1">
      <alignment horizontal="center" vertical="center"/>
    </xf>
    <xf numFmtId="0" fontId="19" fillId="8" borderId="25" xfId="0" applyFont="1" applyFill="1" applyBorder="1" applyAlignment="1">
      <alignment horizontal="left" vertical="center" wrapText="1"/>
    </xf>
    <xf numFmtId="0" fontId="25" fillId="0" borderId="65" xfId="0" applyFont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5" fillId="0" borderId="66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" vertical="center"/>
    </xf>
    <xf numFmtId="0" fontId="25" fillId="3" borderId="53" xfId="0" applyFont="1" applyFill="1" applyBorder="1" applyAlignment="1">
      <alignment vertical="center" wrapText="1"/>
    </xf>
    <xf numFmtId="0" fontId="19" fillId="4" borderId="68" xfId="0" applyFont="1" applyFill="1" applyBorder="1" applyAlignment="1">
      <alignment horizontal="center" vertical="center"/>
    </xf>
    <xf numFmtId="0" fontId="19" fillId="4" borderId="53" xfId="0" applyFont="1" applyFill="1" applyBorder="1" applyAlignment="1">
      <alignment horizontal="left" vertical="center" wrapText="1"/>
    </xf>
    <xf numFmtId="0" fontId="25" fillId="0" borderId="3" xfId="0" applyFont="1" applyBorder="1" applyAlignment="1">
      <alignment horizontal="center" vertical="center"/>
    </xf>
    <xf numFmtId="0" fontId="33" fillId="7" borderId="27" xfId="0" applyFont="1" applyFill="1" applyBorder="1" applyAlignment="1">
      <alignment horizontal="left" vertical="center"/>
    </xf>
    <xf numFmtId="0" fontId="25" fillId="3" borderId="25" xfId="0" applyFont="1" applyFill="1" applyBorder="1" applyAlignment="1">
      <alignment vertical="center" wrapText="1"/>
    </xf>
    <xf numFmtId="0" fontId="25" fillId="0" borderId="54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5" fillId="3" borderId="65" xfId="0" applyFont="1" applyFill="1" applyBorder="1" applyAlignment="1">
      <alignment horizontal="center" vertical="center"/>
    </xf>
    <xf numFmtId="0" fontId="25" fillId="0" borderId="58" xfId="0" applyFont="1" applyBorder="1" applyAlignment="1">
      <alignment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36" xfId="0" applyFont="1" applyBorder="1" applyAlignment="1">
      <alignment horizontal="center" vertical="center"/>
    </xf>
    <xf numFmtId="0" fontId="25" fillId="0" borderId="64" xfId="0" applyFont="1" applyBorder="1" applyAlignment="1">
      <alignment vertical="center" wrapText="1"/>
    </xf>
    <xf numFmtId="0" fontId="20" fillId="9" borderId="43" xfId="0" applyFont="1" applyFill="1" applyBorder="1" applyAlignment="1">
      <alignment horizontal="center"/>
    </xf>
    <xf numFmtId="0" fontId="20" fillId="9" borderId="42" xfId="0" applyFont="1" applyFill="1" applyBorder="1" applyAlignment="1">
      <alignment horizontal="center"/>
    </xf>
    <xf numFmtId="0" fontId="25" fillId="0" borderId="52" xfId="0" applyFont="1" applyBorder="1" applyAlignment="1">
      <alignment wrapText="1"/>
    </xf>
    <xf numFmtId="0" fontId="19" fillId="7" borderId="69" xfId="0" applyFont="1" applyFill="1" applyBorder="1" applyAlignment="1">
      <alignment horizontal="left" vertical="center" wrapText="1"/>
    </xf>
    <xf numFmtId="0" fontId="25" fillId="0" borderId="35" xfId="0" applyFont="1" applyBorder="1" applyAlignment="1">
      <alignment horizontal="center" vertical="center"/>
    </xf>
    <xf numFmtId="0" fontId="20" fillId="0" borderId="58" xfId="0" applyFont="1" applyBorder="1"/>
    <xf numFmtId="0" fontId="20" fillId="0" borderId="58" xfId="0" applyFont="1" applyBorder="1" applyAlignment="1">
      <alignment wrapText="1"/>
    </xf>
    <xf numFmtId="0" fontId="25" fillId="0" borderId="58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25" fillId="0" borderId="33" xfId="0" applyFont="1" applyBorder="1" applyAlignment="1">
      <alignment wrapText="1"/>
    </xf>
    <xf numFmtId="0" fontId="20" fillId="0" borderId="12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4" xfId="0" applyFont="1" applyBorder="1"/>
    <xf numFmtId="0" fontId="35" fillId="0" borderId="0" xfId="0" applyFont="1"/>
    <xf numFmtId="0" fontId="20" fillId="10" borderId="26" xfId="0" applyFont="1" applyFill="1" applyBorder="1" applyAlignment="1">
      <alignment horizontal="left"/>
    </xf>
    <xf numFmtId="0" fontId="20" fillId="10" borderId="27" xfId="0" applyFont="1" applyFill="1" applyBorder="1" applyAlignment="1">
      <alignment horizontal="left" wrapText="1"/>
    </xf>
    <xf numFmtId="0" fontId="20" fillId="10" borderId="27" xfId="0" applyFont="1" applyFill="1" applyBorder="1"/>
    <xf numFmtId="2" fontId="20" fillId="10" borderId="44" xfId="0" applyNumberFormat="1" applyFont="1" applyFill="1" applyBorder="1" applyAlignment="1">
      <alignment horizontal="center"/>
    </xf>
    <xf numFmtId="2" fontId="20" fillId="0" borderId="0" xfId="0" applyNumberFormat="1" applyFont="1" applyAlignment="1">
      <alignment horizontal="center"/>
    </xf>
    <xf numFmtId="0" fontId="20" fillId="10" borderId="35" xfId="0" applyFont="1" applyFill="1" applyBorder="1" applyAlignment="1">
      <alignment horizontal="left"/>
    </xf>
    <xf numFmtId="0" fontId="20" fillId="10" borderId="0" xfId="0" applyFont="1" applyFill="1" applyAlignment="1">
      <alignment horizontal="left" wrapText="1"/>
    </xf>
    <xf numFmtId="0" fontId="20" fillId="10" borderId="0" xfId="0" applyFont="1" applyFill="1"/>
    <xf numFmtId="2" fontId="20" fillId="10" borderId="45" xfId="0" applyNumberFormat="1" applyFont="1" applyFill="1" applyBorder="1" applyAlignment="1">
      <alignment horizontal="center"/>
    </xf>
    <xf numFmtId="0" fontId="20" fillId="14" borderId="35" xfId="0" applyFont="1" applyFill="1" applyBorder="1" applyAlignment="1">
      <alignment horizontal="left"/>
    </xf>
    <xf numFmtId="0" fontId="20" fillId="14" borderId="0" xfId="0" applyFont="1" applyFill="1" applyAlignment="1">
      <alignment horizontal="left"/>
    </xf>
    <xf numFmtId="0" fontId="20" fillId="14" borderId="0" xfId="0" applyFont="1" applyFill="1" applyAlignment="1">
      <alignment horizontal="left" wrapText="1"/>
    </xf>
    <xf numFmtId="2" fontId="20" fillId="0" borderId="45" xfId="0" applyNumberFormat="1" applyFont="1" applyBorder="1" applyAlignment="1">
      <alignment horizontal="center"/>
    </xf>
    <xf numFmtId="0" fontId="20" fillId="10" borderId="63" xfId="0" applyFont="1" applyFill="1" applyBorder="1" applyAlignment="1">
      <alignment horizontal="left"/>
    </xf>
    <xf numFmtId="0" fontId="20" fillId="10" borderId="77" xfId="0" applyFont="1" applyFill="1" applyBorder="1" applyAlignment="1">
      <alignment horizontal="left"/>
    </xf>
    <xf numFmtId="0" fontId="20" fillId="10" borderId="77" xfId="0" applyFont="1" applyFill="1" applyBorder="1"/>
    <xf numFmtId="2" fontId="20" fillId="10" borderId="73" xfId="0" applyNumberFormat="1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35" fillId="0" borderId="0" xfId="0" applyFont="1" applyAlignment="1">
      <alignment vertical="center"/>
    </xf>
    <xf numFmtId="0" fontId="36" fillId="0" borderId="0" xfId="0" applyFont="1"/>
    <xf numFmtId="0" fontId="38" fillId="0" borderId="0" xfId="0" applyFont="1" applyAlignment="1">
      <alignment wrapText="1"/>
    </xf>
    <xf numFmtId="0" fontId="36" fillId="7" borderId="70" xfId="0" applyFont="1" applyFill="1" applyBorder="1" applyAlignment="1">
      <alignment horizontal="center"/>
    </xf>
    <xf numFmtId="0" fontId="19" fillId="7" borderId="69" xfId="0" applyFont="1" applyFill="1" applyBorder="1" applyAlignment="1">
      <alignment vertical="center"/>
    </xf>
    <xf numFmtId="0" fontId="36" fillId="7" borderId="71" xfId="0" applyFont="1" applyFill="1" applyBorder="1"/>
    <xf numFmtId="0" fontId="36" fillId="7" borderId="57" xfId="0" applyFont="1" applyFill="1" applyBorder="1"/>
    <xf numFmtId="0" fontId="36" fillId="7" borderId="72" xfId="0" applyFont="1" applyFill="1" applyBorder="1"/>
    <xf numFmtId="0" fontId="36" fillId="7" borderId="47" xfId="0" applyFont="1" applyFill="1" applyBorder="1"/>
    <xf numFmtId="0" fontId="36" fillId="7" borderId="49" xfId="0" applyFont="1" applyFill="1" applyBorder="1"/>
    <xf numFmtId="0" fontId="19" fillId="8" borderId="25" xfId="0" applyFont="1" applyFill="1" applyBorder="1" applyAlignment="1">
      <alignment vertical="center"/>
    </xf>
    <xf numFmtId="0" fontId="36" fillId="8" borderId="30" xfId="0" applyFont="1" applyFill="1" applyBorder="1" applyAlignment="1">
      <alignment horizontal="center"/>
    </xf>
    <xf numFmtId="0" fontId="36" fillId="8" borderId="38" xfId="0" applyFont="1" applyFill="1" applyBorder="1" applyAlignment="1">
      <alignment horizontal="center"/>
    </xf>
    <xf numFmtId="0" fontId="36" fillId="8" borderId="40" xfId="0" applyFont="1" applyFill="1" applyBorder="1" applyAlignment="1">
      <alignment horizontal="center"/>
    </xf>
    <xf numFmtId="0" fontId="36" fillId="8" borderId="29" xfId="0" applyFont="1" applyFill="1" applyBorder="1" applyAlignment="1">
      <alignment horizontal="center"/>
    </xf>
    <xf numFmtId="0" fontId="37" fillId="8" borderId="30" xfId="0" applyFont="1" applyFill="1" applyBorder="1" applyAlignment="1">
      <alignment wrapText="1"/>
    </xf>
    <xf numFmtId="0" fontId="39" fillId="0" borderId="0" xfId="0" applyFont="1" applyAlignment="1">
      <alignment wrapText="1"/>
    </xf>
    <xf numFmtId="0" fontId="19" fillId="8" borderId="0" xfId="0" applyFont="1" applyFill="1" applyAlignment="1">
      <alignment horizontal="center" vertical="center"/>
    </xf>
    <xf numFmtId="0" fontId="24" fillId="8" borderId="38" xfId="0" applyFont="1" applyFill="1" applyBorder="1" applyAlignment="1">
      <alignment horizontal="center"/>
    </xf>
    <xf numFmtId="0" fontId="24" fillId="8" borderId="40" xfId="0" applyFont="1" applyFill="1" applyBorder="1" applyAlignment="1">
      <alignment horizontal="center"/>
    </xf>
    <xf numFmtId="0" fontId="24" fillId="8" borderId="29" xfId="0" applyFont="1" applyFill="1" applyBorder="1" applyAlignment="1">
      <alignment horizontal="center"/>
    </xf>
    <xf numFmtId="0" fontId="19" fillId="8" borderId="30" xfId="0" applyFont="1" applyFill="1" applyBorder="1" applyAlignment="1">
      <alignment wrapText="1"/>
    </xf>
    <xf numFmtId="0" fontId="19" fillId="7" borderId="47" xfId="0" applyFont="1" applyFill="1" applyBorder="1" applyAlignment="1">
      <alignment horizontal="center" vertical="center"/>
    </xf>
    <xf numFmtId="0" fontId="19" fillId="7" borderId="48" xfId="0" applyFont="1" applyFill="1" applyBorder="1" applyAlignment="1">
      <alignment horizontal="center" vertical="center"/>
    </xf>
    <xf numFmtId="0" fontId="24" fillId="7" borderId="49" xfId="0" applyFont="1" applyFill="1" applyBorder="1" applyAlignment="1">
      <alignment horizontal="center"/>
    </xf>
    <xf numFmtId="0" fontId="24" fillId="7" borderId="83" xfId="0" applyFont="1" applyFill="1" applyBorder="1" applyAlignment="1">
      <alignment horizontal="center"/>
    </xf>
    <xf numFmtId="0" fontId="24" fillId="7" borderId="87" xfId="0" applyFont="1" applyFill="1" applyBorder="1" applyAlignment="1">
      <alignment horizontal="center"/>
    </xf>
    <xf numFmtId="0" fontId="24" fillId="7" borderId="70" xfId="0" applyFont="1" applyFill="1" applyBorder="1" applyAlignment="1">
      <alignment horizontal="center"/>
    </xf>
    <xf numFmtId="0" fontId="19" fillId="7" borderId="71" xfId="0" applyFont="1" applyFill="1" applyBorder="1" applyAlignment="1">
      <alignment wrapText="1"/>
    </xf>
    <xf numFmtId="0" fontId="19" fillId="8" borderId="25" xfId="0" applyFont="1" applyFill="1" applyBorder="1" applyAlignment="1">
      <alignment horizontal="center" vertical="center"/>
    </xf>
    <xf numFmtId="0" fontId="24" fillId="8" borderId="30" xfId="0" applyFont="1" applyFill="1" applyBorder="1" applyAlignment="1">
      <alignment horizontal="center"/>
    </xf>
    <xf numFmtId="0" fontId="19" fillId="8" borderId="55" xfId="0" applyFont="1" applyFill="1" applyBorder="1" applyAlignment="1">
      <alignment horizontal="center" vertical="center"/>
    </xf>
    <xf numFmtId="0" fontId="19" fillId="6" borderId="47" xfId="0" applyFont="1" applyFill="1" applyBorder="1" applyAlignment="1">
      <alignment horizontal="center" vertical="center"/>
    </xf>
    <xf numFmtId="0" fontId="19" fillId="8" borderId="38" xfId="0" applyFont="1" applyFill="1" applyBorder="1" applyAlignment="1">
      <alignment horizontal="center" vertical="center"/>
    </xf>
    <xf numFmtId="0" fontId="19" fillId="7" borderId="70" xfId="0" applyFont="1" applyFill="1" applyBorder="1" applyAlignment="1">
      <alignment horizontal="center" vertical="center"/>
    </xf>
    <xf numFmtId="0" fontId="19" fillId="7" borderId="69" xfId="0" applyFont="1" applyFill="1" applyBorder="1" applyAlignment="1">
      <alignment horizontal="left" vertical="center"/>
    </xf>
    <xf numFmtId="0" fontId="19" fillId="7" borderId="69" xfId="0" applyFont="1" applyFill="1" applyBorder="1" applyAlignment="1">
      <alignment horizontal="center" vertical="center"/>
    </xf>
    <xf numFmtId="0" fontId="24" fillId="7" borderId="57" xfId="0" applyFont="1" applyFill="1" applyBorder="1" applyAlignment="1">
      <alignment horizontal="center"/>
    </xf>
    <xf numFmtId="0" fontId="24" fillId="7" borderId="72" xfId="0" applyFont="1" applyFill="1" applyBorder="1" applyAlignment="1">
      <alignment horizontal="center"/>
    </xf>
    <xf numFmtId="0" fontId="24" fillId="7" borderId="47" xfId="0" applyFont="1" applyFill="1" applyBorder="1" applyAlignment="1">
      <alignment horizontal="center"/>
    </xf>
    <xf numFmtId="0" fontId="19" fillId="7" borderId="49" xfId="0" applyFont="1" applyFill="1" applyBorder="1" applyAlignment="1">
      <alignment wrapText="1"/>
    </xf>
    <xf numFmtId="0" fontId="25" fillId="18" borderId="59" xfId="0" applyFont="1" applyFill="1" applyBorder="1" applyAlignment="1">
      <alignment horizontal="center" vertical="center"/>
    </xf>
    <xf numFmtId="0" fontId="25" fillId="18" borderId="46" xfId="0" applyFont="1" applyFill="1" applyBorder="1" applyAlignment="1">
      <alignment horizontal="left" vertical="center" wrapText="1"/>
    </xf>
    <xf numFmtId="0" fontId="25" fillId="18" borderId="53" xfId="0" applyFont="1" applyFill="1" applyBorder="1" applyAlignment="1">
      <alignment horizontal="left" vertical="center" wrapText="1"/>
    </xf>
    <xf numFmtId="0" fontId="25" fillId="18" borderId="55" xfId="0" applyFont="1" applyFill="1" applyBorder="1" applyAlignment="1">
      <alignment horizontal="center" vertical="center"/>
    </xf>
    <xf numFmtId="0" fontId="25" fillId="18" borderId="56" xfId="0" applyFont="1" applyFill="1" applyBorder="1" applyAlignment="1">
      <alignment horizontal="center" vertical="center"/>
    </xf>
    <xf numFmtId="0" fontId="25" fillId="18" borderId="60" xfId="0" applyFont="1" applyFill="1" applyBorder="1" applyAlignment="1">
      <alignment horizontal="center" vertical="center"/>
    </xf>
    <xf numFmtId="0" fontId="25" fillId="18" borderId="38" xfId="0" applyFont="1" applyFill="1" applyBorder="1" applyAlignment="1">
      <alignment horizontal="center" vertical="center"/>
    </xf>
    <xf numFmtId="0" fontId="25" fillId="18" borderId="25" xfId="0" applyFont="1" applyFill="1" applyBorder="1" applyAlignment="1">
      <alignment horizontal="center" vertical="center"/>
    </xf>
    <xf numFmtId="0" fontId="25" fillId="18" borderId="40" xfId="0" applyFont="1" applyFill="1" applyBorder="1" applyAlignment="1">
      <alignment horizontal="center" vertical="center"/>
    </xf>
    <xf numFmtId="0" fontId="25" fillId="18" borderId="29" xfId="0" applyFont="1" applyFill="1" applyBorder="1" applyAlignment="1">
      <alignment horizontal="center" vertical="center"/>
    </xf>
    <xf numFmtId="0" fontId="25" fillId="18" borderId="30" xfId="0" applyFont="1" applyFill="1" applyBorder="1" applyAlignment="1">
      <alignment wrapText="1"/>
    </xf>
    <xf numFmtId="0" fontId="25" fillId="18" borderId="61" xfId="0" applyFont="1" applyFill="1" applyBorder="1" applyAlignment="1">
      <alignment horizontal="center" vertical="center"/>
    </xf>
    <xf numFmtId="0" fontId="20" fillId="18" borderId="38" xfId="0" applyFont="1" applyFill="1" applyBorder="1" applyAlignment="1">
      <alignment horizontal="center"/>
    </xf>
    <xf numFmtId="0" fontId="20" fillId="18" borderId="40" xfId="0" applyFont="1" applyFill="1" applyBorder="1" applyAlignment="1">
      <alignment horizontal="center"/>
    </xf>
    <xf numFmtId="0" fontId="20" fillId="18" borderId="29" xfId="0" applyFont="1" applyFill="1" applyBorder="1" applyAlignment="1">
      <alignment horizontal="center"/>
    </xf>
    <xf numFmtId="0" fontId="25" fillId="18" borderId="53" xfId="0" applyFont="1" applyFill="1" applyBorder="1" applyAlignment="1">
      <alignment vertical="center" wrapText="1"/>
    </xf>
    <xf numFmtId="0" fontId="18" fillId="18" borderId="50" xfId="0" applyFont="1" applyFill="1" applyBorder="1" applyAlignment="1">
      <alignment horizontal="center" vertical="center"/>
    </xf>
    <xf numFmtId="0" fontId="25" fillId="18" borderId="51" xfId="0" applyFont="1" applyFill="1" applyBorder="1" applyAlignment="1">
      <alignment vertical="center" wrapText="1"/>
    </xf>
    <xf numFmtId="0" fontId="25" fillId="18" borderId="51" xfId="0" applyFont="1" applyFill="1" applyBorder="1" applyAlignment="1">
      <alignment horizontal="center" vertical="center"/>
    </xf>
    <xf numFmtId="0" fontId="20" fillId="18" borderId="52" xfId="0" applyFont="1" applyFill="1" applyBorder="1" applyAlignment="1">
      <alignment horizontal="center" vertical="center"/>
    </xf>
    <xf numFmtId="0" fontId="20" fillId="18" borderId="88" xfId="0" applyFont="1" applyFill="1" applyBorder="1" applyAlignment="1">
      <alignment horizontal="center"/>
    </xf>
    <xf numFmtId="0" fontId="20" fillId="18" borderId="91" xfId="0" applyFont="1" applyFill="1" applyBorder="1" applyAlignment="1">
      <alignment horizontal="center"/>
    </xf>
    <xf numFmtId="0" fontId="25" fillId="18" borderId="89" xfId="0" applyFont="1" applyFill="1" applyBorder="1" applyAlignment="1">
      <alignment wrapText="1"/>
    </xf>
    <xf numFmtId="0" fontId="26" fillId="18" borderId="29" xfId="0" applyFont="1" applyFill="1" applyBorder="1" applyAlignment="1">
      <alignment horizontal="center" vertical="center"/>
    </xf>
    <xf numFmtId="0" fontId="25" fillId="18" borderId="25" xfId="0" applyFont="1" applyFill="1" applyBorder="1" applyAlignment="1">
      <alignment horizontal="left" vertical="center" wrapText="1"/>
    </xf>
    <xf numFmtId="0" fontId="20" fillId="18" borderId="30" xfId="0" applyFont="1" applyFill="1" applyBorder="1" applyAlignment="1">
      <alignment horizontal="center" vertical="center"/>
    </xf>
    <xf numFmtId="0" fontId="25" fillId="18" borderId="25" xfId="0" applyFont="1" applyFill="1" applyBorder="1" applyAlignment="1">
      <alignment vertical="center" wrapText="1"/>
    </xf>
    <xf numFmtId="0" fontId="25" fillId="18" borderId="54" xfId="0" applyFont="1" applyFill="1" applyBorder="1" applyAlignment="1">
      <alignment horizontal="center" vertical="center"/>
    </xf>
    <xf numFmtId="0" fontId="20" fillId="18" borderId="60" xfId="0" applyFont="1" applyFill="1" applyBorder="1" applyAlignment="1">
      <alignment horizontal="center" vertical="center"/>
    </xf>
    <xf numFmtId="0" fontId="25" fillId="18" borderId="65" xfId="0" applyFont="1" applyFill="1" applyBorder="1" applyAlignment="1">
      <alignment horizontal="center" vertical="center"/>
    </xf>
    <xf numFmtId="0" fontId="25" fillId="18" borderId="58" xfId="0" applyFont="1" applyFill="1" applyBorder="1" applyAlignment="1">
      <alignment vertical="center" wrapText="1"/>
    </xf>
    <xf numFmtId="0" fontId="25" fillId="18" borderId="0" xfId="0" applyFont="1" applyFill="1" applyAlignment="1">
      <alignment vertical="center" wrapText="1"/>
    </xf>
    <xf numFmtId="0" fontId="25" fillId="18" borderId="1" xfId="0" applyFont="1" applyFill="1" applyBorder="1" applyAlignment="1">
      <alignment horizontal="left" vertical="center" wrapText="1"/>
    </xf>
    <xf numFmtId="0" fontId="20" fillId="18" borderId="43" xfId="0" applyFont="1" applyFill="1" applyBorder="1" applyAlignment="1">
      <alignment horizontal="center"/>
    </xf>
    <xf numFmtId="0" fontId="20" fillId="18" borderId="42" xfId="0" applyFont="1" applyFill="1" applyBorder="1" applyAlignment="1">
      <alignment horizontal="center"/>
    </xf>
    <xf numFmtId="0" fontId="20" fillId="18" borderId="50" xfId="0" applyFont="1" applyFill="1" applyBorder="1" applyAlignment="1">
      <alignment horizontal="center"/>
    </xf>
    <xf numFmtId="0" fontId="25" fillId="18" borderId="52" xfId="0" applyFont="1" applyFill="1" applyBorder="1" applyAlignment="1">
      <alignment wrapText="1"/>
    </xf>
    <xf numFmtId="0" fontId="19" fillId="0" borderId="0" xfId="0" applyFont="1" applyAlignment="1">
      <alignment vertical="center"/>
    </xf>
    <xf numFmtId="0" fontId="19" fillId="7" borderId="48" xfId="0" applyFont="1" applyFill="1" applyBorder="1" applyAlignment="1">
      <alignment horizontal="left" vertical="center" wrapText="1"/>
    </xf>
    <xf numFmtId="0" fontId="19" fillId="7" borderId="48" xfId="0" applyFont="1" applyFill="1" applyBorder="1" applyAlignment="1">
      <alignment horizontal="left" vertical="center"/>
    </xf>
    <xf numFmtId="0" fontId="19" fillId="7" borderId="49" xfId="0" applyFont="1" applyFill="1" applyBorder="1" applyAlignment="1">
      <alignment horizontal="center"/>
    </xf>
    <xf numFmtId="0" fontId="25" fillId="18" borderId="4" xfId="0" applyFont="1" applyFill="1" applyBorder="1" applyAlignment="1">
      <alignment vertical="center" wrapText="1"/>
    </xf>
    <xf numFmtId="0" fontId="25" fillId="0" borderId="93" xfId="0" applyFont="1" applyBorder="1" applyAlignment="1">
      <alignment horizontal="center" vertical="center"/>
    </xf>
    <xf numFmtId="0" fontId="25" fillId="0" borderId="92" xfId="0" applyFont="1" applyBorder="1" applyAlignment="1">
      <alignment horizontal="center" vertical="center"/>
    </xf>
    <xf numFmtId="0" fontId="25" fillId="18" borderId="96" xfId="0" applyFont="1" applyFill="1" applyBorder="1" applyAlignment="1">
      <alignment horizontal="center" vertical="center"/>
    </xf>
    <xf numFmtId="0" fontId="20" fillId="18" borderId="97" xfId="0" applyFont="1" applyFill="1" applyBorder="1" applyAlignment="1">
      <alignment horizontal="center" vertical="center"/>
    </xf>
    <xf numFmtId="0" fontId="20" fillId="18" borderId="100" xfId="0" applyFont="1" applyFill="1" applyBorder="1" applyAlignment="1">
      <alignment horizontal="center" vertical="center"/>
    </xf>
    <xf numFmtId="0" fontId="25" fillId="0" borderId="99" xfId="0" applyFont="1" applyBorder="1" applyAlignment="1">
      <alignment horizontal="center" vertical="center"/>
    </xf>
    <xf numFmtId="0" fontId="25" fillId="0" borderId="101" xfId="0" applyFont="1" applyBorder="1" applyAlignment="1">
      <alignment vertical="center" wrapText="1"/>
    </xf>
    <xf numFmtId="0" fontId="25" fillId="0" borderId="95" xfId="0" applyFont="1" applyBorder="1" applyAlignment="1">
      <alignment horizontal="center" vertical="center"/>
    </xf>
    <xf numFmtId="0" fontId="20" fillId="0" borderId="100" xfId="0" applyFont="1" applyBorder="1" applyAlignment="1">
      <alignment horizontal="center" vertical="center"/>
    </xf>
    <xf numFmtId="0" fontId="25" fillId="0" borderId="102" xfId="0" applyFont="1" applyBorder="1" applyAlignment="1">
      <alignment vertical="center" wrapText="1"/>
    </xf>
    <xf numFmtId="0" fontId="25" fillId="0" borderId="103" xfId="0" applyFont="1" applyBorder="1" applyAlignment="1">
      <alignment horizontal="center" vertical="center"/>
    </xf>
    <xf numFmtId="0" fontId="25" fillId="0" borderId="104" xfId="0" applyFont="1" applyBorder="1" applyAlignment="1">
      <alignment horizontal="center" vertical="center"/>
    </xf>
    <xf numFmtId="0" fontId="25" fillId="0" borderId="105" xfId="0" applyFont="1" applyBorder="1" applyAlignment="1">
      <alignment vertical="center" wrapText="1"/>
    </xf>
    <xf numFmtId="0" fontId="25" fillId="0" borderId="106" xfId="0" applyFont="1" applyBorder="1" applyAlignment="1">
      <alignment horizontal="center" vertical="center"/>
    </xf>
    <xf numFmtId="0" fontId="20" fillId="0" borderId="107" xfId="0" applyFont="1" applyBorder="1" applyAlignment="1">
      <alignment horizontal="center" vertical="center"/>
    </xf>
    <xf numFmtId="0" fontId="25" fillId="0" borderId="98" xfId="0" applyFont="1" applyBorder="1" applyAlignment="1">
      <alignment vertical="center" wrapText="1"/>
    </xf>
    <xf numFmtId="0" fontId="25" fillId="3" borderId="104" xfId="0" applyFont="1" applyFill="1" applyBorder="1" applyAlignment="1">
      <alignment horizontal="center" vertical="center"/>
    </xf>
    <xf numFmtId="0" fontId="25" fillId="3" borderId="98" xfId="0" applyFont="1" applyFill="1" applyBorder="1" applyAlignment="1">
      <alignment vertical="center" wrapText="1"/>
    </xf>
    <xf numFmtId="0" fontId="25" fillId="3" borderId="105" xfId="0" applyFont="1" applyFill="1" applyBorder="1" applyAlignment="1">
      <alignment vertical="center" wrapText="1"/>
    </xf>
    <xf numFmtId="0" fontId="25" fillId="3" borderId="108" xfId="0" applyFont="1" applyFill="1" applyBorder="1" applyAlignment="1">
      <alignment horizontal="center" vertical="center"/>
    </xf>
    <xf numFmtId="0" fontId="25" fillId="3" borderId="109" xfId="0" applyFont="1" applyFill="1" applyBorder="1" applyAlignment="1">
      <alignment horizontal="center" vertical="center"/>
    </xf>
    <xf numFmtId="0" fontId="25" fillId="3" borderId="99" xfId="0" applyFont="1" applyFill="1" applyBorder="1" applyAlignment="1">
      <alignment horizontal="center" vertical="center"/>
    </xf>
    <xf numFmtId="0" fontId="25" fillId="3" borderId="95" xfId="0" applyFont="1" applyFill="1" applyBorder="1" applyAlignment="1">
      <alignment vertical="center" wrapText="1"/>
    </xf>
    <xf numFmtId="0" fontId="25" fillId="0" borderId="111" xfId="0" applyFont="1" applyBorder="1" applyAlignment="1">
      <alignment vertical="center" wrapText="1"/>
    </xf>
    <xf numFmtId="0" fontId="25" fillId="0" borderId="112" xfId="0" applyFont="1" applyBorder="1" applyAlignment="1">
      <alignment horizontal="center" vertical="center"/>
    </xf>
    <xf numFmtId="0" fontId="25" fillId="0" borderId="113" xfId="0" applyFont="1" applyBorder="1" applyAlignment="1">
      <alignment horizontal="center" vertical="center"/>
    </xf>
    <xf numFmtId="0" fontId="20" fillId="0" borderId="114" xfId="0" applyFont="1" applyBorder="1" applyAlignment="1">
      <alignment horizontal="center" vertical="center"/>
    </xf>
    <xf numFmtId="0" fontId="20" fillId="18" borderId="108" xfId="0" applyFont="1" applyFill="1" applyBorder="1" applyAlignment="1">
      <alignment horizontal="center"/>
    </xf>
    <xf numFmtId="0" fontId="25" fillId="18" borderId="102" xfId="0" applyFont="1" applyFill="1" applyBorder="1" applyAlignment="1">
      <alignment vertical="center" wrapText="1"/>
    </xf>
    <xf numFmtId="0" fontId="25" fillId="18" borderId="108" xfId="0" applyFont="1" applyFill="1" applyBorder="1" applyAlignment="1">
      <alignment horizontal="center" vertical="center"/>
    </xf>
    <xf numFmtId="0" fontId="25" fillId="18" borderId="96" xfId="0" applyFont="1" applyFill="1" applyBorder="1" applyAlignment="1">
      <alignment vertical="center" wrapText="1"/>
    </xf>
    <xf numFmtId="0" fontId="25" fillId="18" borderId="115" xfId="0" applyFont="1" applyFill="1" applyBorder="1" applyAlignment="1">
      <alignment horizontal="center" vertical="center"/>
    </xf>
    <xf numFmtId="0" fontId="19" fillId="4" borderId="116" xfId="0" applyFont="1" applyFill="1" applyBorder="1" applyAlignment="1">
      <alignment horizontal="center" vertical="center"/>
    </xf>
    <xf numFmtId="0" fontId="19" fillId="4" borderId="102" xfId="0" applyFont="1" applyFill="1" applyBorder="1" applyAlignment="1">
      <alignment horizontal="left" vertical="center" wrapText="1"/>
    </xf>
    <xf numFmtId="0" fontId="25" fillId="18" borderId="102" xfId="0" applyFont="1" applyFill="1" applyBorder="1" applyAlignment="1">
      <alignment horizontal="left" vertical="center" wrapText="1"/>
    </xf>
    <xf numFmtId="0" fontId="25" fillId="18" borderId="102" xfId="0" applyFont="1" applyFill="1" applyBorder="1" applyAlignment="1">
      <alignment horizontal="center" vertical="center"/>
    </xf>
    <xf numFmtId="0" fontId="20" fillId="0" borderId="117" xfId="0" applyFont="1" applyBorder="1" applyAlignment="1">
      <alignment wrapText="1"/>
    </xf>
    <xf numFmtId="0" fontId="25" fillId="0" borderId="117" xfId="0" applyFont="1" applyBorder="1" applyAlignment="1">
      <alignment horizontal="center"/>
    </xf>
    <xf numFmtId="0" fontId="25" fillId="0" borderId="118" xfId="0" applyFont="1" applyBorder="1" applyAlignment="1">
      <alignment horizontal="center" vertical="center"/>
    </xf>
    <xf numFmtId="0" fontId="4" fillId="0" borderId="102" xfId="1" applyFont="1" applyBorder="1" applyAlignment="1">
      <alignment horizontal="left" vertical="top"/>
    </xf>
    <xf numFmtId="164" fontId="4" fillId="0" borderId="102" xfId="1" applyNumberFormat="1" applyFont="1" applyBorder="1" applyAlignment="1">
      <alignment horizontal="left" vertical="top"/>
    </xf>
    <xf numFmtId="0" fontId="7" fillId="0" borderId="102" xfId="1" applyFont="1" applyBorder="1" applyAlignment="1">
      <alignment horizontal="left" vertical="top"/>
    </xf>
    <xf numFmtId="0" fontId="42" fillId="14" borderId="50" xfId="0" applyFont="1" applyFill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24" fillId="8" borderId="34" xfId="0" applyFont="1" applyFill="1" applyBorder="1" applyAlignment="1">
      <alignment horizontal="center" vertical="center"/>
    </xf>
    <xf numFmtId="0" fontId="24" fillId="7" borderId="49" xfId="0" applyFont="1" applyFill="1" applyBorder="1" applyAlignment="1">
      <alignment horizontal="center" vertical="center"/>
    </xf>
    <xf numFmtId="0" fontId="24" fillId="8" borderId="30" xfId="0" applyFont="1" applyFill="1" applyBorder="1" applyAlignment="1">
      <alignment horizontal="center" vertical="center"/>
    </xf>
    <xf numFmtId="0" fontId="20" fillId="0" borderId="92" xfId="0" applyFont="1" applyBorder="1" applyAlignment="1">
      <alignment vertical="center" wrapText="1"/>
    </xf>
    <xf numFmtId="0" fontId="19" fillId="7" borderId="71" xfId="0" applyFont="1" applyFill="1" applyBorder="1" applyAlignment="1">
      <alignment horizontal="center" vertical="center"/>
    </xf>
    <xf numFmtId="0" fontId="20" fillId="0" borderId="58" xfId="0" applyFont="1" applyBorder="1" applyAlignment="1">
      <alignment vertical="center"/>
    </xf>
    <xf numFmtId="0" fontId="20" fillId="0" borderId="58" xfId="0" applyFont="1" applyBorder="1" applyAlignment="1">
      <alignment vertical="center" wrapText="1"/>
    </xf>
    <xf numFmtId="0" fontId="20" fillId="0" borderId="36" xfId="0" applyFont="1" applyBorder="1" applyAlignment="1">
      <alignment horizontal="center" vertical="center"/>
    </xf>
    <xf numFmtId="0" fontId="19" fillId="8" borderId="96" xfId="0" applyFont="1" applyFill="1" applyBorder="1" applyAlignment="1">
      <alignment horizontal="center" vertical="center"/>
    </xf>
    <xf numFmtId="0" fontId="19" fillId="4" borderId="119" xfId="0" applyFont="1" applyFill="1" applyBorder="1" applyAlignment="1">
      <alignment horizontal="left" vertical="center" wrapText="1"/>
    </xf>
    <xf numFmtId="0" fontId="19" fillId="4" borderId="120" xfId="0" applyFont="1" applyFill="1" applyBorder="1" applyAlignment="1">
      <alignment horizontal="left" vertical="center" wrapText="1"/>
    </xf>
    <xf numFmtId="0" fontId="19" fillId="7" borderId="121" xfId="0" applyFont="1" applyFill="1" applyBorder="1" applyAlignment="1">
      <alignment horizontal="center" vertical="center"/>
    </xf>
    <xf numFmtId="0" fontId="24" fillId="7" borderId="122" xfId="0" applyFont="1" applyFill="1" applyBorder="1" applyAlignment="1">
      <alignment horizontal="center" vertical="center"/>
    </xf>
    <xf numFmtId="0" fontId="24" fillId="8" borderId="100" xfId="0" applyFont="1" applyFill="1" applyBorder="1" applyAlignment="1">
      <alignment horizontal="center" vertical="center"/>
    </xf>
    <xf numFmtId="0" fontId="19" fillId="8" borderId="123" xfId="0" applyFont="1" applyFill="1" applyBorder="1" applyAlignment="1">
      <alignment horizontal="center" vertical="center"/>
    </xf>
    <xf numFmtId="0" fontId="24" fillId="8" borderId="124" xfId="0" applyFont="1" applyFill="1" applyBorder="1" applyAlignment="1">
      <alignment horizontal="center" vertical="center"/>
    </xf>
    <xf numFmtId="0" fontId="19" fillId="8" borderId="125" xfId="0" applyFont="1" applyFill="1" applyBorder="1" applyAlignment="1">
      <alignment horizontal="center" vertical="center"/>
    </xf>
    <xf numFmtId="0" fontId="19" fillId="4" borderId="125" xfId="0" applyFont="1" applyFill="1" applyBorder="1" applyAlignment="1">
      <alignment horizontal="left" vertical="center" wrapText="1"/>
    </xf>
    <xf numFmtId="0" fontId="25" fillId="0" borderId="55" xfId="0" applyFont="1" applyBorder="1" applyAlignment="1">
      <alignment horizontal="left" vertical="center" wrapText="1"/>
    </xf>
    <xf numFmtId="0" fontId="25" fillId="14" borderId="98" xfId="0" applyFont="1" applyFill="1" applyBorder="1" applyAlignment="1">
      <alignment horizontal="left" vertical="center" wrapText="1"/>
    </xf>
    <xf numFmtId="0" fontId="25" fillId="14" borderId="98" xfId="0" applyFont="1" applyFill="1" applyBorder="1" applyAlignment="1">
      <alignment vertical="center" wrapText="1"/>
    </xf>
    <xf numFmtId="0" fontId="25" fillId="0" borderId="98" xfId="0" applyFont="1" applyBorder="1" applyAlignment="1">
      <alignment horizontal="left" vertical="center" wrapText="1"/>
    </xf>
    <xf numFmtId="0" fontId="25" fillId="0" borderId="115" xfId="0" applyFont="1" applyBorder="1" applyAlignment="1">
      <alignment vertical="center" wrapText="1"/>
    </xf>
    <xf numFmtId="0" fontId="19" fillId="4" borderId="50" xfId="0" applyFont="1" applyFill="1" applyBorder="1" applyAlignment="1">
      <alignment horizontal="center" vertical="center"/>
    </xf>
    <xf numFmtId="0" fontId="36" fillId="7" borderId="70" xfId="0" applyFont="1" applyFill="1" applyBorder="1" applyAlignment="1">
      <alignment horizontal="center" vertical="center"/>
    </xf>
    <xf numFmtId="0" fontId="25" fillId="14" borderId="29" xfId="0" applyFont="1" applyFill="1" applyBorder="1" applyAlignment="1">
      <alignment horizontal="center" vertical="center"/>
    </xf>
    <xf numFmtId="0" fontId="25" fillId="14" borderId="96" xfId="0" applyFont="1" applyFill="1" applyBorder="1" applyAlignment="1">
      <alignment horizontal="center" vertical="center"/>
    </xf>
    <xf numFmtId="0" fontId="20" fillId="14" borderId="100" xfId="0" applyFont="1" applyFill="1" applyBorder="1" applyAlignment="1">
      <alignment horizontal="center" vertical="center"/>
    </xf>
    <xf numFmtId="0" fontId="43" fillId="14" borderId="29" xfId="0" applyFont="1" applyFill="1" applyBorder="1" applyAlignment="1">
      <alignment horizontal="center" vertical="center"/>
    </xf>
    <xf numFmtId="0" fontId="25" fillId="0" borderId="96" xfId="0" applyFont="1" applyBorder="1" applyAlignment="1">
      <alignment horizontal="center" vertical="center"/>
    </xf>
    <xf numFmtId="0" fontId="18" fillId="14" borderId="31" xfId="0" applyFont="1" applyFill="1" applyBorder="1" applyAlignment="1">
      <alignment horizontal="center" vertical="center"/>
    </xf>
    <xf numFmtId="0" fontId="25" fillId="14" borderId="32" xfId="0" applyFont="1" applyFill="1" applyBorder="1" applyAlignment="1">
      <alignment vertical="center" wrapText="1"/>
    </xf>
    <xf numFmtId="0" fontId="25" fillId="14" borderId="32" xfId="0" applyFont="1" applyFill="1" applyBorder="1" applyAlignment="1">
      <alignment horizontal="center" vertical="center"/>
    </xf>
    <xf numFmtId="0" fontId="20" fillId="14" borderId="33" xfId="0" applyFont="1" applyFill="1" applyBorder="1" applyAlignment="1">
      <alignment horizontal="center" vertical="center"/>
    </xf>
    <xf numFmtId="0" fontId="4" fillId="10" borderId="26" xfId="0" applyFont="1" applyFill="1" applyBorder="1" applyAlignment="1">
      <alignment horizontal="left"/>
    </xf>
    <xf numFmtId="0" fontId="4" fillId="10" borderId="27" xfId="0" applyFont="1" applyFill="1" applyBorder="1" applyAlignment="1">
      <alignment horizontal="left" wrapText="1"/>
    </xf>
    <xf numFmtId="0" fontId="4" fillId="10" borderId="27" xfId="0" applyFont="1" applyFill="1" applyBorder="1"/>
    <xf numFmtId="2" fontId="4" fillId="10" borderId="44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10" borderId="35" xfId="0" applyFont="1" applyFill="1" applyBorder="1" applyAlignment="1">
      <alignment horizontal="left"/>
    </xf>
    <xf numFmtId="0" fontId="4" fillId="10" borderId="0" xfId="0" applyFont="1" applyFill="1" applyAlignment="1">
      <alignment horizontal="left" wrapText="1"/>
    </xf>
    <xf numFmtId="0" fontId="4" fillId="10" borderId="0" xfId="0" applyFont="1" applyFill="1"/>
    <xf numFmtId="2" fontId="4" fillId="10" borderId="45" xfId="0" applyNumberFormat="1" applyFont="1" applyFill="1" applyBorder="1" applyAlignment="1">
      <alignment horizontal="center"/>
    </xf>
    <xf numFmtId="0" fontId="46" fillId="0" borderId="0" xfId="0" applyFont="1"/>
    <xf numFmtId="0" fontId="47" fillId="0" borderId="0" xfId="0" applyFont="1" applyAlignment="1">
      <alignment wrapText="1"/>
    </xf>
    <xf numFmtId="0" fontId="43" fillId="0" borderId="0" xfId="0" applyFont="1" applyAlignment="1">
      <alignment wrapText="1"/>
    </xf>
    <xf numFmtId="0" fontId="4" fillId="10" borderId="63" xfId="0" applyFont="1" applyFill="1" applyBorder="1" applyAlignment="1">
      <alignment horizontal="left"/>
    </xf>
    <xf numFmtId="0" fontId="4" fillId="10" borderId="77" xfId="0" applyFont="1" applyFill="1" applyBorder="1" applyAlignment="1">
      <alignment horizontal="left"/>
    </xf>
    <xf numFmtId="0" fontId="4" fillId="10" borderId="77" xfId="0" applyFont="1" applyFill="1" applyBorder="1"/>
    <xf numFmtId="2" fontId="4" fillId="10" borderId="73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6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40" fillId="14" borderId="29" xfId="0" applyFont="1" applyFill="1" applyBorder="1" applyAlignment="1">
      <alignment horizontal="center"/>
    </xf>
    <xf numFmtId="0" fontId="43" fillId="14" borderId="53" xfId="0" applyFont="1" applyFill="1" applyBorder="1" applyAlignment="1">
      <alignment horizontal="left" vertical="center" wrapText="1"/>
    </xf>
    <xf numFmtId="0" fontId="43" fillId="14" borderId="58" xfId="0" applyFont="1" applyFill="1" applyBorder="1" applyAlignment="1">
      <alignment vertical="center" wrapText="1"/>
    </xf>
    <xf numFmtId="0" fontId="24" fillId="8" borderId="100" xfId="0" applyFont="1" applyFill="1" applyBorder="1" applyAlignment="1">
      <alignment horizontal="center"/>
    </xf>
    <xf numFmtId="0" fontId="19" fillId="8" borderId="94" xfId="0" applyFont="1" applyFill="1" applyBorder="1" applyAlignment="1">
      <alignment horizontal="center" vertical="center"/>
    </xf>
    <xf numFmtId="0" fontId="24" fillId="7" borderId="122" xfId="0" applyFont="1" applyFill="1" applyBorder="1" applyAlignment="1">
      <alignment horizontal="center"/>
    </xf>
    <xf numFmtId="0" fontId="19" fillId="8" borderId="126" xfId="0" applyFont="1" applyFill="1" applyBorder="1" applyAlignment="1">
      <alignment horizontal="center" vertical="center"/>
    </xf>
    <xf numFmtId="0" fontId="24" fillId="8" borderId="124" xfId="0" applyFont="1" applyFill="1" applyBorder="1" applyAlignment="1">
      <alignment horizontal="center"/>
    </xf>
    <xf numFmtId="0" fontId="43" fillId="18" borderId="53" xfId="0" applyFont="1" applyFill="1" applyBorder="1" applyAlignment="1">
      <alignment horizontal="left" vertical="center" wrapText="1"/>
    </xf>
    <xf numFmtId="0" fontId="44" fillId="14" borderId="29" xfId="0" applyFont="1" applyFill="1" applyBorder="1" applyAlignment="1">
      <alignment horizontal="center"/>
    </xf>
    <xf numFmtId="0" fontId="20" fillId="0" borderId="77" xfId="0" applyFont="1" applyBorder="1"/>
    <xf numFmtId="0" fontId="25" fillId="0" borderId="110" xfId="0" applyFont="1" applyBorder="1" applyAlignment="1">
      <alignment horizontal="center" vertical="center"/>
    </xf>
    <xf numFmtId="0" fontId="25" fillId="0" borderId="98" xfId="0" applyFont="1" applyBorder="1" applyAlignment="1">
      <alignment horizontal="center" vertical="center"/>
    </xf>
    <xf numFmtId="0" fontId="20" fillId="0" borderId="108" xfId="0" applyFont="1" applyBorder="1" applyAlignment="1">
      <alignment horizontal="center" vertical="center"/>
    </xf>
    <xf numFmtId="0" fontId="25" fillId="0" borderId="101" xfId="0" applyFont="1" applyBorder="1" applyAlignment="1">
      <alignment horizontal="center" vertical="center"/>
    </xf>
    <xf numFmtId="0" fontId="25" fillId="0" borderId="108" xfId="0" applyFont="1" applyBorder="1" applyAlignment="1">
      <alignment horizontal="center" vertical="center"/>
    </xf>
    <xf numFmtId="0" fontId="25" fillId="0" borderId="96" xfId="0" applyFont="1" applyBorder="1" applyAlignment="1">
      <alignment vertical="center" wrapText="1"/>
    </xf>
    <xf numFmtId="0" fontId="25" fillId="0" borderId="115" xfId="0" applyFont="1" applyBorder="1" applyAlignment="1">
      <alignment horizontal="center" vertical="center"/>
    </xf>
    <xf numFmtId="0" fontId="19" fillId="8" borderId="127" xfId="0" applyFont="1" applyFill="1" applyBorder="1" applyAlignment="1">
      <alignment horizontal="center" vertical="center"/>
    </xf>
    <xf numFmtId="0" fontId="25" fillId="2" borderId="128" xfId="0" applyFont="1" applyFill="1" applyBorder="1" applyAlignment="1">
      <alignment horizontal="center" vertical="center"/>
    </xf>
    <xf numFmtId="0" fontId="25" fillId="3" borderId="129" xfId="0" applyFont="1" applyFill="1" applyBorder="1" applyAlignment="1">
      <alignment vertical="center" wrapText="1"/>
    </xf>
    <xf numFmtId="0" fontId="19" fillId="4" borderId="129" xfId="0" applyFont="1" applyFill="1" applyBorder="1" applyAlignment="1">
      <alignment horizontal="left" vertical="center" wrapText="1"/>
    </xf>
    <xf numFmtId="0" fontId="25" fillId="3" borderId="130" xfId="0" applyFont="1" applyFill="1" applyBorder="1" applyAlignment="1">
      <alignment horizontal="center" vertical="center"/>
    </xf>
    <xf numFmtId="0" fontId="25" fillId="0" borderId="131" xfId="0" applyFont="1" applyBorder="1" applyAlignment="1">
      <alignment horizontal="left" vertical="center" wrapText="1"/>
    </xf>
    <xf numFmtId="0" fontId="20" fillId="0" borderId="132" xfId="0" applyFont="1" applyBorder="1" applyAlignment="1">
      <alignment horizontal="center" vertical="center"/>
    </xf>
    <xf numFmtId="0" fontId="25" fillId="0" borderId="130" xfId="0" applyFont="1" applyBorder="1" applyAlignment="1">
      <alignment horizontal="center" vertical="center"/>
    </xf>
    <xf numFmtId="0" fontId="25" fillId="0" borderId="102" xfId="0" applyFont="1" applyBorder="1" applyAlignment="1">
      <alignment horizontal="left" vertical="center" wrapText="1"/>
    </xf>
    <xf numFmtId="0" fontId="25" fillId="0" borderId="102" xfId="0" applyFont="1" applyBorder="1" applyAlignment="1">
      <alignment horizontal="center" vertical="center"/>
    </xf>
    <xf numFmtId="0" fontId="20" fillId="0" borderId="133" xfId="0" applyFont="1" applyBorder="1" applyAlignment="1">
      <alignment horizontal="center" vertical="center"/>
    </xf>
    <xf numFmtId="0" fontId="20" fillId="0" borderId="118" xfId="0" applyFont="1" applyBorder="1" applyAlignment="1">
      <alignment horizontal="center" vertical="center"/>
    </xf>
    <xf numFmtId="0" fontId="20" fillId="0" borderId="117" xfId="0" applyFont="1" applyBorder="1" applyAlignment="1">
      <alignment vertical="center" wrapText="1"/>
    </xf>
    <xf numFmtId="0" fontId="25" fillId="0" borderId="117" xfId="0" applyFont="1" applyBorder="1" applyAlignment="1">
      <alignment horizontal="center" vertical="center"/>
    </xf>
    <xf numFmtId="0" fontId="25" fillId="18" borderId="134" xfId="0" applyFont="1" applyFill="1" applyBorder="1" applyAlignment="1">
      <alignment horizontal="left" vertical="center" wrapText="1"/>
    </xf>
    <xf numFmtId="0" fontId="25" fillId="18" borderId="135" xfId="0" applyFont="1" applyFill="1" applyBorder="1" applyAlignment="1">
      <alignment vertical="center" wrapText="1"/>
    </xf>
    <xf numFmtId="0" fontId="29" fillId="18" borderId="128" xfId="0" applyFont="1" applyFill="1" applyBorder="1" applyAlignment="1">
      <alignment horizontal="center" vertical="center"/>
    </xf>
    <xf numFmtId="0" fontId="26" fillId="18" borderId="128" xfId="0" applyFont="1" applyFill="1" applyBorder="1" applyAlignment="1">
      <alignment horizontal="center" vertical="center"/>
    </xf>
    <xf numFmtId="0" fontId="26" fillId="18" borderId="128" xfId="0" applyFont="1" applyFill="1" applyBorder="1" applyAlignment="1">
      <alignment horizontal="center"/>
    </xf>
    <xf numFmtId="0" fontId="25" fillId="18" borderId="136" xfId="0" applyFont="1" applyFill="1" applyBorder="1" applyAlignment="1">
      <alignment horizontal="center" vertical="center"/>
    </xf>
    <xf numFmtId="0" fontId="25" fillId="0" borderId="128" xfId="0" applyFont="1" applyBorder="1" applyAlignment="1">
      <alignment horizontal="center" vertical="center"/>
    </xf>
    <xf numFmtId="0" fontId="25" fillId="0" borderId="137" xfId="0" applyFont="1" applyBorder="1" applyAlignment="1">
      <alignment vertical="center" wrapText="1"/>
    </xf>
    <xf numFmtId="0" fontId="25" fillId="0" borderId="134" xfId="0" applyFont="1" applyBorder="1" applyAlignment="1">
      <alignment horizontal="center" vertical="center"/>
    </xf>
    <xf numFmtId="0" fontId="25" fillId="0" borderId="138" xfId="0" applyFont="1" applyBorder="1" applyAlignment="1">
      <alignment horizontal="center" vertical="center"/>
    </xf>
    <xf numFmtId="0" fontId="25" fillId="0" borderId="139" xfId="0" applyFont="1" applyBorder="1" applyAlignment="1">
      <alignment horizontal="center" vertical="center"/>
    </xf>
    <xf numFmtId="0" fontId="25" fillId="0" borderId="140" xfId="0" applyFont="1" applyBorder="1" applyAlignment="1">
      <alignment vertical="center" wrapText="1"/>
    </xf>
    <xf numFmtId="0" fontId="25" fillId="0" borderId="141" xfId="0" applyFont="1" applyBorder="1" applyAlignment="1">
      <alignment horizontal="center" vertical="center"/>
    </xf>
    <xf numFmtId="0" fontId="20" fillId="0" borderId="142" xfId="0" applyFont="1" applyBorder="1" applyAlignment="1">
      <alignment horizontal="center" vertical="center"/>
    </xf>
    <xf numFmtId="0" fontId="25" fillId="0" borderId="135" xfId="0" applyFont="1" applyBorder="1" applyAlignment="1">
      <alignment vertical="center" wrapText="1"/>
    </xf>
    <xf numFmtId="0" fontId="25" fillId="3" borderId="139" xfId="0" applyFont="1" applyFill="1" applyBorder="1" applyAlignment="1">
      <alignment horizontal="center" vertical="center"/>
    </xf>
    <xf numFmtId="0" fontId="25" fillId="3" borderId="135" xfId="0" applyFont="1" applyFill="1" applyBorder="1" applyAlignment="1">
      <alignment vertical="center" wrapText="1"/>
    </xf>
    <xf numFmtId="0" fontId="25" fillId="3" borderId="140" xfId="0" applyFont="1" applyFill="1" applyBorder="1" applyAlignment="1">
      <alignment vertical="center" wrapText="1"/>
    </xf>
    <xf numFmtId="0" fontId="19" fillId="4" borderId="135" xfId="0" applyFont="1" applyFill="1" applyBorder="1" applyAlignment="1">
      <alignment horizontal="left" vertical="center" wrapText="1"/>
    </xf>
    <xf numFmtId="0" fontId="19" fillId="8" borderId="143" xfId="0" applyFont="1" applyFill="1" applyBorder="1" applyAlignment="1">
      <alignment horizontal="center" vertical="center"/>
    </xf>
    <xf numFmtId="0" fontId="24" fillId="8" borderId="144" xfId="0" applyFont="1" applyFill="1" applyBorder="1" applyAlignment="1">
      <alignment horizontal="center"/>
    </xf>
    <xf numFmtId="0" fontId="25" fillId="18" borderId="139" xfId="0" applyFont="1" applyFill="1" applyBorder="1" applyAlignment="1">
      <alignment horizontal="center" vertical="center"/>
    </xf>
    <xf numFmtId="0" fontId="25" fillId="18" borderId="141" xfId="0" applyFont="1" applyFill="1" applyBorder="1" applyAlignment="1">
      <alignment horizontal="center" vertical="center"/>
    </xf>
    <xf numFmtId="0" fontId="20" fillId="18" borderId="142" xfId="0" applyFont="1" applyFill="1" applyBorder="1" applyAlignment="1">
      <alignment horizontal="center" vertical="center"/>
    </xf>
    <xf numFmtId="0" fontId="25" fillId="18" borderId="140" xfId="0" applyFont="1" applyFill="1" applyBorder="1" applyAlignment="1">
      <alignment vertical="center" wrapText="1"/>
    </xf>
    <xf numFmtId="0" fontId="25" fillId="18" borderId="137" xfId="0" applyFont="1" applyFill="1" applyBorder="1" applyAlignment="1">
      <alignment vertical="center" wrapText="1"/>
    </xf>
    <xf numFmtId="0" fontId="25" fillId="18" borderId="145" xfId="0" applyFont="1" applyFill="1" applyBorder="1" applyAlignment="1">
      <alignment horizontal="center" vertical="center"/>
    </xf>
    <xf numFmtId="0" fontId="25" fillId="3" borderId="128" xfId="0" applyFont="1" applyFill="1" applyBorder="1" applyAlignment="1">
      <alignment horizontal="center" vertical="center"/>
    </xf>
    <xf numFmtId="0" fontId="25" fillId="3" borderId="134" xfId="0" applyFont="1" applyFill="1" applyBorder="1" applyAlignment="1">
      <alignment vertical="center" wrapText="1"/>
    </xf>
    <xf numFmtId="0" fontId="25" fillId="0" borderId="146" xfId="0" applyFont="1" applyBorder="1" applyAlignment="1">
      <alignment vertical="center" wrapText="1"/>
    </xf>
    <xf numFmtId="0" fontId="25" fillId="0" borderId="147" xfId="0" applyFont="1" applyBorder="1" applyAlignment="1">
      <alignment horizontal="center" vertical="center"/>
    </xf>
    <xf numFmtId="0" fontId="25" fillId="0" borderId="148" xfId="0" applyFont="1" applyBorder="1" applyAlignment="1">
      <alignment horizontal="center" vertical="center"/>
    </xf>
    <xf numFmtId="0" fontId="20" fillId="0" borderId="149" xfId="0" applyFont="1" applyBorder="1" applyAlignment="1">
      <alignment horizontal="center" vertical="center"/>
    </xf>
    <xf numFmtId="0" fontId="25" fillId="18" borderId="135" xfId="0" applyFont="1" applyFill="1" applyBorder="1" applyAlignment="1">
      <alignment horizontal="center" vertical="center"/>
    </xf>
    <xf numFmtId="0" fontId="25" fillId="18" borderId="137" xfId="0" applyFont="1" applyFill="1" applyBorder="1" applyAlignment="1">
      <alignment horizontal="center" vertical="center"/>
    </xf>
    <xf numFmtId="0" fontId="25" fillId="18" borderId="134" xfId="0" applyFont="1" applyFill="1" applyBorder="1" applyAlignment="1">
      <alignment horizontal="center" vertical="center"/>
    </xf>
    <xf numFmtId="0" fontId="25" fillId="18" borderId="128" xfId="0" applyFont="1" applyFill="1" applyBorder="1" applyAlignment="1">
      <alignment horizontal="center" vertical="center"/>
    </xf>
    <xf numFmtId="0" fontId="19" fillId="4" borderId="150" xfId="0" applyFont="1" applyFill="1" applyBorder="1" applyAlignment="1">
      <alignment horizontal="center" vertical="center"/>
    </xf>
    <xf numFmtId="0" fontId="19" fillId="4" borderId="151" xfId="0" applyFont="1" applyFill="1" applyBorder="1" applyAlignment="1">
      <alignment horizontal="left" vertical="center" wrapText="1"/>
    </xf>
    <xf numFmtId="0" fontId="25" fillId="18" borderId="129" xfId="0" applyFont="1" applyFill="1" applyBorder="1" applyAlignment="1">
      <alignment vertical="center" wrapText="1"/>
    </xf>
    <xf numFmtId="0" fontId="19" fillId="8" borderId="136" xfId="0" applyFont="1" applyFill="1" applyBorder="1" applyAlignment="1">
      <alignment horizontal="center" vertical="center"/>
    </xf>
    <xf numFmtId="0" fontId="25" fillId="18" borderId="130" xfId="0" applyFont="1" applyFill="1" applyBorder="1" applyAlignment="1">
      <alignment horizontal="center" vertical="center"/>
    </xf>
    <xf numFmtId="0" fontId="25" fillId="18" borderId="131" xfId="0" applyFont="1" applyFill="1" applyBorder="1" applyAlignment="1">
      <alignment horizontal="left" vertical="center" wrapText="1"/>
    </xf>
    <xf numFmtId="0" fontId="20" fillId="18" borderId="132" xfId="0" applyFont="1" applyFill="1" applyBorder="1" applyAlignment="1">
      <alignment horizontal="center" vertical="center"/>
    </xf>
    <xf numFmtId="0" fontId="20" fillId="18" borderId="132" xfId="0" applyFont="1" applyFill="1" applyBorder="1" applyAlignment="1">
      <alignment horizontal="center"/>
    </xf>
    <xf numFmtId="0" fontId="20" fillId="18" borderId="133" xfId="0" applyFont="1" applyFill="1" applyBorder="1" applyAlignment="1">
      <alignment horizontal="center" vertical="center"/>
    </xf>
    <xf numFmtId="0" fontId="20" fillId="18" borderId="152" xfId="0" applyFont="1" applyFill="1" applyBorder="1" applyAlignment="1">
      <alignment wrapText="1"/>
    </xf>
    <xf numFmtId="0" fontId="25" fillId="18" borderId="132" xfId="0" applyFont="1" applyFill="1" applyBorder="1" applyAlignment="1">
      <alignment horizontal="center" vertical="center"/>
    </xf>
    <xf numFmtId="0" fontId="25" fillId="18" borderId="152" xfId="0" applyFont="1" applyFill="1" applyBorder="1" applyAlignment="1">
      <alignment horizontal="center" vertical="center"/>
    </xf>
    <xf numFmtId="0" fontId="6" fillId="12" borderId="131" xfId="2" applyFont="1" applyFill="1" applyBorder="1" applyAlignment="1">
      <alignment vertical="top" wrapText="1"/>
    </xf>
    <xf numFmtId="0" fontId="6" fillId="12" borderId="154" xfId="2" applyFont="1" applyFill="1" applyBorder="1" applyAlignment="1">
      <alignment vertical="top" wrapText="1"/>
    </xf>
    <xf numFmtId="0" fontId="6" fillId="13" borderId="131" xfId="2" applyFont="1" applyFill="1" applyBorder="1" applyAlignment="1">
      <alignment vertical="top" wrapText="1"/>
    </xf>
    <xf numFmtId="0" fontId="6" fillId="13" borderId="154" xfId="2" applyFont="1" applyFill="1" applyBorder="1" applyAlignment="1">
      <alignment vertical="top" wrapText="1"/>
    </xf>
    <xf numFmtId="2" fontId="4" fillId="9" borderId="155" xfId="0" applyNumberFormat="1" applyFont="1" applyFill="1" applyBorder="1" applyAlignment="1">
      <alignment horizontal="center"/>
    </xf>
    <xf numFmtId="2" fontId="20" fillId="9" borderId="38" xfId="0" applyNumberFormat="1" applyFont="1" applyFill="1" applyBorder="1" applyAlignment="1">
      <alignment horizontal="center"/>
    </xf>
    <xf numFmtId="2" fontId="20" fillId="0" borderId="38" xfId="0" applyNumberFormat="1" applyFont="1" applyBorder="1" applyAlignment="1">
      <alignment horizontal="center"/>
    </xf>
    <xf numFmtId="165" fontId="4" fillId="9" borderId="156" xfId="0" applyNumberFormat="1" applyFont="1" applyFill="1" applyBorder="1" applyAlignment="1">
      <alignment horizontal="center"/>
    </xf>
    <xf numFmtId="0" fontId="4" fillId="9" borderId="156" xfId="0" applyFont="1" applyFill="1" applyBorder="1" applyAlignment="1">
      <alignment horizontal="center"/>
    </xf>
    <xf numFmtId="2" fontId="20" fillId="0" borderId="39" xfId="0" applyNumberFormat="1" applyFont="1" applyBorder="1" applyAlignment="1">
      <alignment horizontal="center"/>
    </xf>
    <xf numFmtId="2" fontId="20" fillId="9" borderId="40" xfId="0" applyNumberFormat="1" applyFont="1" applyFill="1" applyBorder="1" applyAlignment="1">
      <alignment horizontal="center"/>
    </xf>
    <xf numFmtId="2" fontId="24" fillId="8" borderId="40" xfId="0" applyNumberFormat="1" applyFont="1" applyFill="1" applyBorder="1" applyAlignment="1">
      <alignment horizontal="center"/>
    </xf>
    <xf numFmtId="2" fontId="20" fillId="9" borderId="91" xfId="0" applyNumberFormat="1" applyFont="1" applyFill="1" applyBorder="1" applyAlignment="1">
      <alignment horizontal="center"/>
    </xf>
    <xf numFmtId="2" fontId="24" fillId="7" borderId="87" xfId="0" applyNumberFormat="1" applyFont="1" applyFill="1" applyBorder="1" applyAlignment="1">
      <alignment horizontal="center"/>
    </xf>
    <xf numFmtId="2" fontId="4" fillId="0" borderId="38" xfId="0" applyNumberFormat="1" applyFont="1" applyBorder="1" applyAlignment="1">
      <alignment horizontal="center"/>
    </xf>
    <xf numFmtId="0" fontId="25" fillId="0" borderId="54" xfId="1" applyFont="1" applyBorder="1" applyAlignment="1" applyProtection="1">
      <alignment vertical="center"/>
      <protection locked="0"/>
    </xf>
    <xf numFmtId="0" fontId="25" fillId="19" borderId="54" xfId="1" applyFont="1" applyFill="1" applyBorder="1" applyAlignment="1" applyProtection="1">
      <alignment vertical="center"/>
      <protection locked="0"/>
    </xf>
    <xf numFmtId="2" fontId="25" fillId="0" borderId="157" xfId="1" applyNumberFormat="1" applyFont="1" applyBorder="1" applyAlignment="1" applyProtection="1">
      <alignment horizontal="center" vertical="center"/>
      <protection locked="0"/>
    </xf>
    <xf numFmtId="14" fontId="4" fillId="0" borderId="102" xfId="1" applyNumberFormat="1" applyFont="1" applyBorder="1" applyAlignment="1">
      <alignment horizontal="left" vertical="top"/>
    </xf>
    <xf numFmtId="0" fontId="4" fillId="0" borderId="102" xfId="1" applyFont="1" applyBorder="1" applyAlignment="1">
      <alignment horizontal="center" vertical="top"/>
    </xf>
    <xf numFmtId="0" fontId="4" fillId="19" borderId="54" xfId="1" applyFont="1" applyFill="1" applyBorder="1" applyAlignment="1" applyProtection="1">
      <alignment vertical="center"/>
      <protection locked="0"/>
    </xf>
    <xf numFmtId="0" fontId="31" fillId="0" borderId="102" xfId="1" applyFont="1" applyBorder="1" applyAlignment="1">
      <alignment horizontal="left" vertical="top"/>
    </xf>
    <xf numFmtId="0" fontId="6" fillId="12" borderId="153" xfId="2" applyFont="1" applyFill="1" applyBorder="1" applyAlignment="1">
      <alignment horizontal="center" vertical="top" wrapText="1"/>
    </xf>
    <xf numFmtId="0" fontId="2" fillId="0" borderId="0" xfId="1" applyAlignment="1">
      <alignment horizontal="center"/>
    </xf>
    <xf numFmtId="0" fontId="6" fillId="13" borderId="153" xfId="2" applyFont="1" applyFill="1" applyBorder="1" applyAlignment="1">
      <alignment horizontal="center" vertical="top" wrapText="1"/>
    </xf>
    <xf numFmtId="164" fontId="4" fillId="0" borderId="102" xfId="1" applyNumberFormat="1" applyFont="1" applyBorder="1" applyAlignment="1">
      <alignment horizontal="center" vertical="top"/>
    </xf>
    <xf numFmtId="2" fontId="20" fillId="9" borderId="88" xfId="0" applyNumberFormat="1" applyFont="1" applyFill="1" applyBorder="1" applyAlignment="1">
      <alignment horizontal="center"/>
    </xf>
    <xf numFmtId="0" fontId="4" fillId="9" borderId="29" xfId="0" applyFont="1" applyFill="1" applyBorder="1" applyAlignment="1">
      <alignment horizontal="center"/>
    </xf>
    <xf numFmtId="0" fontId="4" fillId="9" borderId="88" xfId="0" applyFont="1" applyFill="1" applyBorder="1" applyAlignment="1">
      <alignment horizontal="center"/>
    </xf>
    <xf numFmtId="1" fontId="4" fillId="9" borderId="155" xfId="0" applyNumberFormat="1" applyFont="1" applyFill="1" applyBorder="1" applyAlignment="1">
      <alignment horizontal="center"/>
    </xf>
    <xf numFmtId="1" fontId="20" fillId="9" borderId="40" xfId="0" applyNumberFormat="1" applyFont="1" applyFill="1" applyBorder="1" applyAlignment="1">
      <alignment horizontal="center"/>
    </xf>
    <xf numFmtId="165" fontId="20" fillId="9" borderId="40" xfId="0" applyNumberFormat="1" applyFont="1" applyFill="1" applyBorder="1" applyAlignment="1">
      <alignment horizontal="center"/>
    </xf>
    <xf numFmtId="0" fontId="4" fillId="9" borderId="50" xfId="0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2" fontId="4" fillId="9" borderId="40" xfId="0" applyNumberFormat="1" applyFont="1" applyFill="1" applyBorder="1" applyAlignment="1">
      <alignment horizontal="center"/>
    </xf>
    <xf numFmtId="2" fontId="20" fillId="0" borderId="41" xfId="0" applyNumberFormat="1" applyFont="1" applyBorder="1" applyAlignment="1">
      <alignment horizontal="center"/>
    </xf>
    <xf numFmtId="0" fontId="11" fillId="9" borderId="79" xfId="0" applyFont="1" applyFill="1" applyBorder="1"/>
    <xf numFmtId="0" fontId="11" fillId="9" borderId="75" xfId="0" applyFont="1" applyFill="1" applyBorder="1"/>
    <xf numFmtId="0" fontId="11" fillId="9" borderId="76" xfId="0" applyFont="1" applyFill="1" applyBorder="1"/>
    <xf numFmtId="0" fontId="11" fillId="9" borderId="80" xfId="0" applyFont="1" applyFill="1" applyBorder="1"/>
    <xf numFmtId="0" fontId="11" fillId="9" borderId="18" xfId="0" applyFont="1" applyFill="1" applyBorder="1"/>
    <xf numFmtId="0" fontId="11" fillId="9" borderId="21" xfId="0" applyFont="1" applyFill="1" applyBorder="1"/>
    <xf numFmtId="0" fontId="9" fillId="15" borderId="0" xfId="0" applyFont="1" applyFill="1"/>
    <xf numFmtId="0" fontId="9" fillId="16" borderId="0" xfId="0" applyFont="1" applyFill="1"/>
    <xf numFmtId="0" fontId="9" fillId="16" borderId="74" xfId="0" applyFont="1" applyFill="1" applyBorder="1"/>
    <xf numFmtId="0" fontId="3" fillId="8" borderId="34" xfId="0" applyFont="1" applyFill="1" applyBorder="1"/>
    <xf numFmtId="14" fontId="3" fillId="0" borderId="0" xfId="0" applyNumberFormat="1" applyFont="1"/>
    <xf numFmtId="0" fontId="3" fillId="0" borderId="22" xfId="0" applyFont="1" applyBorder="1"/>
    <xf numFmtId="17" fontId="14" fillId="9" borderId="80" xfId="0" applyNumberFormat="1" applyFont="1" applyFill="1" applyBorder="1"/>
    <xf numFmtId="0" fontId="27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6" fillId="12" borderId="14" xfId="2" applyFont="1" applyFill="1" applyBorder="1" applyAlignment="1">
      <alignment horizontal="center" wrapText="1"/>
    </xf>
    <xf numFmtId="0" fontId="6" fillId="12" borderId="23" xfId="2" applyFont="1" applyFill="1" applyBorder="1" applyAlignment="1">
      <alignment horizontal="center" wrapText="1"/>
    </xf>
    <xf numFmtId="0" fontId="6" fillId="12" borderId="24" xfId="2" applyFont="1" applyFill="1" applyBorder="1" applyAlignment="1">
      <alignment horizontal="center" wrapText="1"/>
    </xf>
    <xf numFmtId="0" fontId="6" fillId="12" borderId="17" xfId="2" applyFont="1" applyFill="1" applyBorder="1" applyAlignment="1">
      <alignment horizontal="center" wrapText="1"/>
    </xf>
    <xf numFmtId="0" fontId="6" fillId="12" borderId="18" xfId="2" applyFont="1" applyFill="1" applyBorder="1" applyAlignment="1">
      <alignment horizontal="center" wrapText="1"/>
    </xf>
    <xf numFmtId="0" fontId="6" fillId="12" borderId="19" xfId="2" applyFont="1" applyFill="1" applyBorder="1" applyAlignment="1">
      <alignment horizontal="center" wrapText="1"/>
    </xf>
    <xf numFmtId="0" fontId="6" fillId="11" borderId="17" xfId="2" applyFont="1" applyFill="1" applyBorder="1" applyAlignment="1">
      <alignment horizontal="center" wrapText="1"/>
    </xf>
    <xf numFmtId="0" fontId="6" fillId="11" borderId="18" xfId="2" applyFont="1" applyFill="1" applyBorder="1" applyAlignment="1">
      <alignment horizontal="center" wrapText="1"/>
    </xf>
    <xf numFmtId="0" fontId="6" fillId="11" borderId="19" xfId="2" applyFont="1" applyFill="1" applyBorder="1" applyAlignment="1">
      <alignment horizontal="center" wrapText="1"/>
    </xf>
    <xf numFmtId="0" fontId="6" fillId="13" borderId="14" xfId="2" applyFont="1" applyFill="1" applyBorder="1" applyAlignment="1">
      <alignment horizontal="center" wrapText="1"/>
    </xf>
    <xf numFmtId="0" fontId="6" fillId="13" borderId="23" xfId="2" applyFont="1" applyFill="1" applyBorder="1" applyAlignment="1">
      <alignment horizontal="center" wrapText="1"/>
    </xf>
    <xf numFmtId="0" fontId="6" fillId="13" borderId="24" xfId="2" applyFont="1" applyFill="1" applyBorder="1" applyAlignment="1">
      <alignment horizontal="center" wrapText="1"/>
    </xf>
    <xf numFmtId="2" fontId="20" fillId="9" borderId="38" xfId="4" applyNumberFormat="1" applyFont="1" applyFill="1" applyBorder="1" applyAlignment="1">
      <alignment horizontal="center"/>
    </xf>
    <xf numFmtId="2" fontId="20" fillId="9" borderId="40" xfId="4" applyNumberFormat="1" applyFont="1" applyFill="1" applyBorder="1" applyAlignment="1">
      <alignment horizontal="center"/>
    </xf>
  </cellXfs>
  <cellStyles count="5">
    <cellStyle name="Hyperlink" xfId="3" builtinId="8"/>
    <cellStyle name="Normal" xfId="0" builtinId="0"/>
    <cellStyle name="Normal 2" xfId="1" xr:uid="{3ADC953F-4F6C-4DB4-BC28-6A8EE29FA18F}"/>
    <cellStyle name="Normal 44" xfId="2" xr:uid="{7F5F155B-0D8F-4758-8DE1-7999C2A08456}"/>
    <cellStyle name="Percent" xfId="4" builtinId="5"/>
  </cellStyles>
  <dxfs count="6"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152400</xdr:rowOff>
    </xdr:from>
    <xdr:to>
      <xdr:col>4</xdr:col>
      <xdr:colOff>152400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9B08DB-2351-3C03-6532-1AA3037C9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342900"/>
          <a:ext cx="3381375" cy="10001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ibbetts, Joe" id="{DFC69ED5-C50B-4693-A4D7-8F84798D77B6}" userId="Joe.Tibbetts@environment-agency.gov.uk" providerId="PeoplePicker"/>
  <person displayName="Bailey, Becky" id="{C90508F5-B59A-4D8C-92ED-685B28A8678B}" userId="S::Becky.Bailey@environment-agency.gov.uk::6dd898b4-a299-4dea-8ee1-d9c424e1cf26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83" dT="2024-02-14T15:20:56.43" personId="{C90508F5-B59A-4D8C-92ED-685B28A8678B}" id="{573D0075-5073-457D-8DB9-914357A28138}" done="1">
    <text>@Tibbetts, Joe do you happen to know why this QA test always tests red? I can't see an issue in the formula but was just curious.</text>
    <mentions>
      <mention mentionpersonId="{DFC69ED5-C50B-4693-A4D7-8F84798D77B6}" mentionId="{14BE1C56-29EB-4978-9273-F81AAEBF860B}" startIndex="0" length="14"/>
    </mentions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57" dT="2024-02-12T15:21:04.71" personId="{C90508F5-B59A-4D8C-92ED-685B28A8678B}" id="{53CDE81C-406F-4849-A42C-542D02BEA277}" done="1">
    <text>Wording suggested to be in line with WRMP24 tables? But also highlights the un/measured household properties rows excludes voids?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water-company-plan@environment-agency.gov.u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FE7CD-CC68-4888-A612-C6EEBD64934C}">
  <dimension ref="B2:P32"/>
  <sheetViews>
    <sheetView tabSelected="1" zoomScale="80" zoomScaleNormal="80" workbookViewId="0">
      <selection activeCell="N31" sqref="N31"/>
    </sheetView>
  </sheetViews>
  <sheetFormatPr defaultRowHeight="14.5" x14ac:dyDescent="0.35"/>
  <cols>
    <col min="1" max="1" width="3.54296875" customWidth="1"/>
    <col min="2" max="2" width="5.453125" customWidth="1"/>
    <col min="3" max="3" width="41.1796875" customWidth="1"/>
    <col min="7" max="8" width="19.81640625" customWidth="1"/>
    <col min="10" max="10" width="31.54296875" customWidth="1"/>
    <col min="15" max="15" width="14" customWidth="1"/>
  </cols>
  <sheetData>
    <row r="2" spans="2:16" x14ac:dyDescent="0.35"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</row>
    <row r="3" spans="2:16" x14ac:dyDescent="0.35">
      <c r="B3" s="29"/>
      <c r="C3" s="30"/>
      <c r="D3" s="30"/>
      <c r="E3" s="30"/>
      <c r="F3" s="56" t="s">
        <v>0</v>
      </c>
      <c r="G3" s="30"/>
      <c r="H3" s="30"/>
      <c r="I3" s="30"/>
      <c r="J3" s="30"/>
      <c r="K3" s="30"/>
      <c r="L3" s="30"/>
      <c r="M3" s="30"/>
      <c r="N3" s="30"/>
      <c r="O3" s="30"/>
      <c r="P3" s="31"/>
    </row>
    <row r="4" spans="2:16" x14ac:dyDescent="0.35">
      <c r="B4" s="29"/>
      <c r="C4" s="30"/>
      <c r="D4" s="30"/>
      <c r="E4" s="30"/>
      <c r="F4" s="32" t="s">
        <v>1</v>
      </c>
      <c r="G4" s="30"/>
      <c r="H4" s="30"/>
      <c r="I4" s="30"/>
      <c r="J4" s="30"/>
      <c r="K4" s="30"/>
      <c r="L4" s="30"/>
      <c r="M4" s="30"/>
      <c r="N4" s="30"/>
      <c r="O4" s="30"/>
      <c r="P4" s="31"/>
    </row>
    <row r="5" spans="2:16" x14ac:dyDescent="0.35"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</row>
    <row r="6" spans="2:16" x14ac:dyDescent="0.35">
      <c r="B6" s="29"/>
      <c r="C6" s="30"/>
      <c r="D6" s="30"/>
      <c r="E6" s="30"/>
      <c r="F6" s="57" t="s">
        <v>2</v>
      </c>
      <c r="G6" s="57"/>
      <c r="H6" s="57"/>
      <c r="I6" s="30"/>
      <c r="J6" s="30"/>
      <c r="K6" s="30"/>
      <c r="L6" s="30"/>
      <c r="M6" s="30"/>
      <c r="N6" s="30"/>
      <c r="O6" s="30"/>
      <c r="P6" s="31"/>
    </row>
    <row r="7" spans="2:16" x14ac:dyDescent="0.35">
      <c r="B7" s="29"/>
      <c r="C7" s="30"/>
      <c r="D7" s="30"/>
      <c r="E7" s="30"/>
      <c r="F7" s="58" t="s">
        <v>3</v>
      </c>
      <c r="G7" s="57"/>
      <c r="H7" s="57"/>
      <c r="I7" s="30"/>
      <c r="J7" s="30"/>
      <c r="K7" s="30"/>
      <c r="L7" s="30"/>
      <c r="M7" s="30"/>
      <c r="N7" s="30"/>
      <c r="O7" s="30"/>
      <c r="P7" s="31"/>
    </row>
    <row r="8" spans="2:16" x14ac:dyDescent="0.35">
      <c r="B8" s="33"/>
      <c r="C8" s="34"/>
      <c r="D8" s="34"/>
      <c r="E8" s="34"/>
      <c r="F8" s="59"/>
      <c r="G8" s="60"/>
      <c r="H8" s="60"/>
      <c r="I8" s="34"/>
      <c r="J8" s="34"/>
      <c r="K8" s="34"/>
      <c r="L8" s="34"/>
      <c r="M8" s="34"/>
      <c r="N8" s="34"/>
      <c r="O8" s="34"/>
      <c r="P8" s="35"/>
    </row>
    <row r="11" spans="2:16" x14ac:dyDescent="0.35">
      <c r="B11" s="36" t="s">
        <v>4</v>
      </c>
      <c r="C11" s="37" t="s">
        <v>4</v>
      </c>
      <c r="D11" s="38" t="s">
        <v>4</v>
      </c>
      <c r="E11" s="38" t="s">
        <v>4</v>
      </c>
      <c r="F11" s="38" t="s">
        <v>4</v>
      </c>
      <c r="G11" s="38" t="s">
        <v>4</v>
      </c>
      <c r="H11" s="38"/>
      <c r="I11" s="38" t="s">
        <v>4</v>
      </c>
      <c r="J11" s="38" t="s">
        <v>4</v>
      </c>
      <c r="K11" s="38" t="s">
        <v>4</v>
      </c>
      <c r="L11" s="38" t="s">
        <v>4</v>
      </c>
      <c r="M11" s="9" t="s">
        <v>4</v>
      </c>
      <c r="N11" s="9" t="s">
        <v>4</v>
      </c>
      <c r="O11" s="9" t="s">
        <v>4</v>
      </c>
      <c r="P11" s="10" t="s">
        <v>4</v>
      </c>
    </row>
    <row r="12" spans="2:16" ht="15" customHeight="1" x14ac:dyDescent="0.4">
      <c r="B12" s="39" t="s">
        <v>4</v>
      </c>
      <c r="C12" s="40" t="s">
        <v>5</v>
      </c>
      <c r="D12" s="40"/>
      <c r="E12" s="41"/>
      <c r="F12" s="41"/>
      <c r="G12" s="42" t="s">
        <v>4</v>
      </c>
      <c r="H12" s="42"/>
      <c r="I12" s="41"/>
      <c r="J12" s="41"/>
      <c r="K12" s="42" t="s">
        <v>4</v>
      </c>
      <c r="L12" s="42" t="s">
        <v>4</v>
      </c>
      <c r="M12" s="18" t="s">
        <v>4</v>
      </c>
      <c r="N12" s="18" t="s">
        <v>4</v>
      </c>
      <c r="O12" s="18" t="s">
        <v>4</v>
      </c>
      <c r="P12" s="19" t="s">
        <v>4</v>
      </c>
    </row>
    <row r="13" spans="2:16" x14ac:dyDescent="0.35">
      <c r="B13" s="43" t="s">
        <v>4</v>
      </c>
      <c r="C13" s="44" t="s">
        <v>4</v>
      </c>
      <c r="D13" s="45" t="s">
        <v>4</v>
      </c>
      <c r="E13" s="45" t="s">
        <v>4</v>
      </c>
      <c r="F13" s="45" t="s">
        <v>4</v>
      </c>
      <c r="G13" s="45" t="s">
        <v>4</v>
      </c>
      <c r="H13" s="45"/>
      <c r="I13" s="45" t="s">
        <v>4</v>
      </c>
      <c r="J13" s="45" t="s">
        <v>4</v>
      </c>
      <c r="K13" s="45" t="s">
        <v>4</v>
      </c>
      <c r="L13" s="45" t="s">
        <v>4</v>
      </c>
      <c r="M13" s="13" t="s">
        <v>4</v>
      </c>
      <c r="N13" s="13" t="s">
        <v>4</v>
      </c>
      <c r="O13" s="13" t="s">
        <v>4</v>
      </c>
      <c r="P13" s="14" t="s">
        <v>4</v>
      </c>
    </row>
    <row r="14" spans="2:16" x14ac:dyDescent="0.35">
      <c r="B14" s="20" t="s">
        <v>4</v>
      </c>
      <c r="C14" s="24" t="s">
        <v>6</v>
      </c>
      <c r="D14" s="489" t="s">
        <v>260</v>
      </c>
      <c r="E14" s="490"/>
      <c r="F14" s="490"/>
      <c r="G14" s="491"/>
      <c r="H14" s="46"/>
      <c r="I14" s="21" t="s">
        <v>4</v>
      </c>
      <c r="J14" s="13" t="s">
        <v>4</v>
      </c>
      <c r="K14" s="13" t="s">
        <v>4</v>
      </c>
      <c r="L14" s="13" t="s">
        <v>4</v>
      </c>
      <c r="M14" s="13" t="s">
        <v>4</v>
      </c>
      <c r="N14" s="13" t="s">
        <v>4</v>
      </c>
      <c r="O14" s="13" t="s">
        <v>4</v>
      </c>
      <c r="P14" s="14" t="s">
        <v>4</v>
      </c>
    </row>
    <row r="15" spans="2:16" x14ac:dyDescent="0.35">
      <c r="B15" s="20"/>
      <c r="C15" s="25" t="s">
        <v>7</v>
      </c>
      <c r="D15" s="51" t="s">
        <v>8</v>
      </c>
      <c r="E15" s="52"/>
      <c r="F15" s="52"/>
      <c r="G15" s="53"/>
      <c r="H15" s="46"/>
      <c r="I15" s="21"/>
      <c r="J15" s="13"/>
      <c r="K15" s="13"/>
      <c r="L15" s="13"/>
      <c r="M15" s="13"/>
      <c r="N15" s="13"/>
      <c r="O15" s="13"/>
      <c r="P15" s="14"/>
    </row>
    <row r="16" spans="2:16" x14ac:dyDescent="0.35">
      <c r="B16" s="20" t="s">
        <v>4</v>
      </c>
      <c r="C16" s="25" t="s">
        <v>9</v>
      </c>
      <c r="D16" s="492" t="s">
        <v>10</v>
      </c>
      <c r="E16" s="493"/>
      <c r="F16" s="493"/>
      <c r="G16" s="494"/>
      <c r="H16" s="46"/>
      <c r="I16" s="495" t="s">
        <v>11</v>
      </c>
      <c r="J16" s="496" t="s">
        <v>290</v>
      </c>
      <c r="K16" s="496"/>
      <c r="L16" s="496"/>
      <c r="M16" s="496"/>
      <c r="N16" s="495" t="s">
        <v>12</v>
      </c>
      <c r="O16" s="499">
        <v>45469</v>
      </c>
      <c r="P16" s="14" t="s">
        <v>4</v>
      </c>
    </row>
    <row r="17" spans="2:16" x14ac:dyDescent="0.35">
      <c r="B17" s="20" t="s">
        <v>4</v>
      </c>
      <c r="C17" s="25" t="s">
        <v>13</v>
      </c>
      <c r="D17" s="492" t="s">
        <v>290</v>
      </c>
      <c r="E17" s="493"/>
      <c r="F17" s="493"/>
      <c r="G17" s="494"/>
      <c r="H17" s="46"/>
      <c r="I17" s="495"/>
      <c r="J17" s="497"/>
      <c r="K17" s="497"/>
      <c r="L17" s="497"/>
      <c r="M17" s="497"/>
      <c r="N17" s="495"/>
      <c r="O17" s="500"/>
      <c r="P17" s="14" t="s">
        <v>4</v>
      </c>
    </row>
    <row r="18" spans="2:16" x14ac:dyDescent="0.35">
      <c r="B18" s="11" t="s">
        <v>4</v>
      </c>
      <c r="C18" s="23" t="s">
        <v>14</v>
      </c>
      <c r="D18" s="501" t="s">
        <v>309</v>
      </c>
      <c r="E18" s="493"/>
      <c r="F18" s="493"/>
      <c r="G18" s="494"/>
      <c r="H18" s="46"/>
      <c r="I18" s="12" t="s">
        <v>4</v>
      </c>
      <c r="J18" s="13" t="s">
        <v>15</v>
      </c>
      <c r="K18" s="12" t="s">
        <v>4</v>
      </c>
      <c r="L18" s="12" t="s">
        <v>4</v>
      </c>
      <c r="M18" s="12" t="s">
        <v>4</v>
      </c>
      <c r="N18" s="12" t="s">
        <v>4</v>
      </c>
      <c r="O18" s="13" t="s">
        <v>4</v>
      </c>
      <c r="P18" s="14" t="s">
        <v>4</v>
      </c>
    </row>
    <row r="19" spans="2:16" x14ac:dyDescent="0.35">
      <c r="B19" s="16" t="s">
        <v>4</v>
      </c>
      <c r="C19" s="17" t="s">
        <v>4</v>
      </c>
      <c r="D19" s="22" t="s">
        <v>4</v>
      </c>
      <c r="E19" s="22" t="s">
        <v>4</v>
      </c>
      <c r="F19" s="22" t="s">
        <v>4</v>
      </c>
      <c r="G19" s="22" t="s">
        <v>4</v>
      </c>
      <c r="H19" s="22"/>
      <c r="I19" s="17" t="s">
        <v>4</v>
      </c>
      <c r="J19" s="22" t="s">
        <v>4</v>
      </c>
      <c r="K19" s="22" t="s">
        <v>4</v>
      </c>
      <c r="L19" s="22" t="s">
        <v>4</v>
      </c>
      <c r="M19" s="22" t="s">
        <v>4</v>
      </c>
      <c r="N19" s="17" t="s">
        <v>4</v>
      </c>
      <c r="O19" s="17" t="s">
        <v>4</v>
      </c>
      <c r="P19" s="15" t="s">
        <v>4</v>
      </c>
    </row>
    <row r="22" spans="2:16" x14ac:dyDescent="0.35">
      <c r="B22" s="47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2"/>
    </row>
    <row r="23" spans="2:16" ht="18" x14ac:dyDescent="0.4">
      <c r="B23" s="48"/>
      <c r="C23" s="49" t="s">
        <v>16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4"/>
    </row>
    <row r="24" spans="2:16" x14ac:dyDescent="0.35">
      <c r="B24" s="48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4"/>
    </row>
    <row r="25" spans="2:16" x14ac:dyDescent="0.35">
      <c r="B25" s="48"/>
      <c r="C25" s="63"/>
      <c r="D25" s="63"/>
      <c r="E25" s="63"/>
      <c r="F25" s="63"/>
      <c r="G25" s="63"/>
      <c r="H25" s="63"/>
      <c r="I25" s="12" t="s">
        <v>11</v>
      </c>
      <c r="J25" s="54" t="s">
        <v>4</v>
      </c>
      <c r="K25" s="54"/>
      <c r="L25" s="54"/>
      <c r="M25" s="54"/>
      <c r="N25" s="12" t="s">
        <v>12</v>
      </c>
      <c r="O25" s="499">
        <v>45474</v>
      </c>
      <c r="P25" s="65"/>
    </row>
    <row r="26" spans="2:16" x14ac:dyDescent="0.35">
      <c r="B26" s="48"/>
      <c r="C26" s="63" t="s">
        <v>17</v>
      </c>
      <c r="D26" s="63"/>
      <c r="E26" s="63"/>
      <c r="F26" s="63"/>
      <c r="G26" s="63"/>
      <c r="H26" s="63"/>
      <c r="I26" s="12"/>
      <c r="J26" s="55" t="s">
        <v>289</v>
      </c>
      <c r="K26" s="55"/>
      <c r="L26" s="55"/>
      <c r="M26" s="55"/>
      <c r="N26" s="12"/>
      <c r="O26" s="500"/>
      <c r="P26" s="498"/>
    </row>
    <row r="27" spans="2:16" x14ac:dyDescent="0.35">
      <c r="B27" s="48"/>
      <c r="C27" s="63" t="s">
        <v>18</v>
      </c>
      <c r="D27" s="63"/>
      <c r="E27" s="63"/>
      <c r="F27" s="63"/>
      <c r="G27" s="63"/>
      <c r="H27" s="63"/>
      <c r="I27" s="12" t="s">
        <v>4</v>
      </c>
      <c r="J27" s="13" t="s">
        <v>15</v>
      </c>
      <c r="K27" s="12" t="s">
        <v>4</v>
      </c>
      <c r="L27" s="12" t="s">
        <v>4</v>
      </c>
      <c r="M27" s="12" t="s">
        <v>4</v>
      </c>
      <c r="N27" s="12" t="s">
        <v>4</v>
      </c>
      <c r="O27" s="13" t="s">
        <v>4</v>
      </c>
      <c r="P27" s="498"/>
    </row>
    <row r="28" spans="2:16" x14ac:dyDescent="0.35">
      <c r="B28" s="48"/>
      <c r="C28" s="63" t="s">
        <v>19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6"/>
    </row>
    <row r="29" spans="2:16" x14ac:dyDescent="0.35">
      <c r="B29" s="48"/>
      <c r="C29" s="63" t="s">
        <v>20</v>
      </c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4"/>
    </row>
    <row r="30" spans="2:16" x14ac:dyDescent="0.35">
      <c r="B30" s="48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4"/>
    </row>
    <row r="31" spans="2:16" x14ac:dyDescent="0.35">
      <c r="B31" s="48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4"/>
    </row>
    <row r="32" spans="2:16" x14ac:dyDescent="0.35">
      <c r="B32" s="50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8"/>
    </row>
  </sheetData>
  <mergeCells count="10">
    <mergeCell ref="D14:G14"/>
    <mergeCell ref="D16:G16"/>
    <mergeCell ref="I16:I17"/>
    <mergeCell ref="J16:M17"/>
    <mergeCell ref="P26:P27"/>
    <mergeCell ref="O16:O17"/>
    <mergeCell ref="O25:O26"/>
    <mergeCell ref="D17:G17"/>
    <mergeCell ref="N16:N17"/>
    <mergeCell ref="D18:G18"/>
  </mergeCells>
  <hyperlinks>
    <hyperlink ref="F4" r:id="rId1" xr:uid="{908DCEF6-578D-4C29-A545-DAF7D57E4029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91"/>
  <sheetViews>
    <sheetView topLeftCell="B55" zoomScale="90" zoomScaleNormal="90" workbookViewId="0">
      <selection activeCell="G70" sqref="G70"/>
    </sheetView>
  </sheetViews>
  <sheetFormatPr defaultColWidth="9.1796875" defaultRowHeight="14.25" customHeight="1" x14ac:dyDescent="0.3"/>
  <cols>
    <col min="1" max="1" width="27.453125" style="71" customWidth="1"/>
    <col min="2" max="2" width="71.54296875" style="80" customWidth="1"/>
    <col min="3" max="3" width="47.453125" style="80" customWidth="1"/>
    <col min="4" max="4" width="15.81640625" style="70" customWidth="1"/>
    <col min="5" max="5" width="14.1796875" style="70" customWidth="1"/>
    <col min="6" max="6" width="21.453125" style="71" customWidth="1"/>
    <col min="7" max="7" width="19.54296875" style="71" customWidth="1"/>
    <col min="8" max="8" width="24.1796875" style="71" customWidth="1"/>
    <col min="9" max="9" width="26.453125" style="71" customWidth="1"/>
    <col min="10" max="10" width="54.81640625" style="72" customWidth="1"/>
    <col min="11" max="11" width="18.1796875" style="73" customWidth="1"/>
    <col min="12" max="16384" width="9.1796875" style="70"/>
  </cols>
  <sheetData>
    <row r="1" spans="1:11" ht="27.75" customHeight="1" x14ac:dyDescent="0.3">
      <c r="A1" s="268" t="s">
        <v>21</v>
      </c>
      <c r="B1" s="69"/>
      <c r="C1" s="69"/>
    </row>
    <row r="2" spans="1:11" ht="14" x14ac:dyDescent="0.3">
      <c r="A2" s="74"/>
      <c r="B2" s="69"/>
      <c r="C2" s="69"/>
    </row>
    <row r="3" spans="1:11" ht="14" x14ac:dyDescent="0.3">
      <c r="A3" s="75" t="s">
        <v>6</v>
      </c>
      <c r="B3" s="69" t="s">
        <v>260</v>
      </c>
      <c r="C3" s="69"/>
    </row>
    <row r="4" spans="1:11" ht="14" x14ac:dyDescent="0.3">
      <c r="A4" s="76" t="s">
        <v>22</v>
      </c>
      <c r="B4" s="77">
        <v>1</v>
      </c>
      <c r="C4" s="69"/>
    </row>
    <row r="5" spans="1:11" ht="14" x14ac:dyDescent="0.3">
      <c r="A5" s="75" t="s">
        <v>23</v>
      </c>
      <c r="B5" s="69" t="s">
        <v>8</v>
      </c>
      <c r="C5" s="77"/>
      <c r="D5" s="74"/>
    </row>
    <row r="6" spans="1:11" ht="15.75" customHeight="1" x14ac:dyDescent="0.3">
      <c r="A6" s="78" t="s">
        <v>24</v>
      </c>
      <c r="B6" s="79" t="s">
        <v>25</v>
      </c>
      <c r="C6" s="69"/>
    </row>
    <row r="7" spans="1:11" ht="15.75" customHeight="1" x14ac:dyDescent="0.3">
      <c r="A7" s="78" t="s">
        <v>26</v>
      </c>
      <c r="B7" s="79" t="s">
        <v>27</v>
      </c>
      <c r="C7" s="69"/>
    </row>
    <row r="8" spans="1:11" ht="15.75" customHeight="1" x14ac:dyDescent="0.3">
      <c r="C8" s="69"/>
      <c r="G8" s="81" t="s">
        <v>28</v>
      </c>
    </row>
    <row r="9" spans="1:11" ht="15.75" customHeight="1" thickBot="1" x14ac:dyDescent="0.35">
      <c r="A9" s="74"/>
      <c r="B9" s="69"/>
      <c r="C9" s="69"/>
    </row>
    <row r="10" spans="1:11" s="89" customFormat="1" ht="26.5" thickBot="1" x14ac:dyDescent="0.4">
      <c r="A10" s="82" t="s">
        <v>29</v>
      </c>
      <c r="B10" s="83" t="s">
        <v>30</v>
      </c>
      <c r="C10" s="83" t="s">
        <v>31</v>
      </c>
      <c r="D10" s="83" t="s">
        <v>32</v>
      </c>
      <c r="E10" s="83" t="s">
        <v>33</v>
      </c>
      <c r="F10" s="84" t="s">
        <v>34</v>
      </c>
      <c r="G10" s="85" t="s">
        <v>35</v>
      </c>
      <c r="H10" s="86" t="s">
        <v>36</v>
      </c>
      <c r="I10" s="87" t="s">
        <v>37</v>
      </c>
      <c r="J10" s="88" t="s">
        <v>38</v>
      </c>
    </row>
    <row r="11" spans="1:11" s="191" customFormat="1" ht="14" x14ac:dyDescent="0.3">
      <c r="A11" s="341"/>
      <c r="B11" s="90" t="s">
        <v>39</v>
      </c>
      <c r="C11" s="90"/>
      <c r="D11" s="194"/>
      <c r="E11" s="194"/>
      <c r="F11" s="195"/>
      <c r="G11" s="196"/>
      <c r="H11" s="197"/>
      <c r="I11" s="198"/>
      <c r="J11" s="199"/>
      <c r="K11" s="192"/>
    </row>
    <row r="12" spans="1:11" s="191" customFormat="1" ht="14" x14ac:dyDescent="0.3">
      <c r="A12" s="340"/>
      <c r="B12" s="92" t="s">
        <v>40</v>
      </c>
      <c r="C12" s="92"/>
      <c r="D12" s="200"/>
      <c r="E12" s="200"/>
      <c r="F12" s="201"/>
      <c r="G12" s="202"/>
      <c r="H12" s="203"/>
      <c r="I12" s="204"/>
      <c r="J12" s="205"/>
      <c r="K12" s="192"/>
    </row>
    <row r="13" spans="1:11" s="74" customFormat="1" ht="15.5" x14ac:dyDescent="0.25">
      <c r="A13" s="107" t="s">
        <v>41</v>
      </c>
      <c r="B13" s="335" t="s">
        <v>42</v>
      </c>
      <c r="C13" s="94" t="s">
        <v>43</v>
      </c>
      <c r="D13" s="95" t="s">
        <v>44</v>
      </c>
      <c r="E13" s="96" t="s">
        <v>45</v>
      </c>
      <c r="F13" s="97" t="s">
        <v>46</v>
      </c>
      <c r="G13" s="98">
        <v>392.66</v>
      </c>
      <c r="H13" s="99">
        <v>392.66</v>
      </c>
      <c r="I13" s="107" t="s">
        <v>305</v>
      </c>
      <c r="J13" s="101"/>
      <c r="K13" s="102"/>
    </row>
    <row r="14" spans="1:11" s="74" customFormat="1" ht="24.75" customHeight="1" x14ac:dyDescent="0.25">
      <c r="A14" s="342" t="s">
        <v>47</v>
      </c>
      <c r="B14" s="336" t="s">
        <v>48</v>
      </c>
      <c r="C14" s="372" t="s">
        <v>49</v>
      </c>
      <c r="D14" s="103" t="s">
        <v>44</v>
      </c>
      <c r="E14" s="343" t="s">
        <v>45</v>
      </c>
      <c r="F14" s="344" t="s">
        <v>46</v>
      </c>
      <c r="G14" s="104">
        <v>0</v>
      </c>
      <c r="H14" s="106">
        <v>0</v>
      </c>
      <c r="I14" s="107"/>
      <c r="J14" s="101"/>
      <c r="K14" s="102"/>
    </row>
    <row r="15" spans="1:11" s="74" customFormat="1" ht="23.25" customHeight="1" x14ac:dyDescent="0.25">
      <c r="A15" s="342" t="s">
        <v>50</v>
      </c>
      <c r="B15" s="337" t="s">
        <v>51</v>
      </c>
      <c r="C15" s="372" t="s">
        <v>49</v>
      </c>
      <c r="D15" s="103" t="s">
        <v>44</v>
      </c>
      <c r="E15" s="343" t="s">
        <v>45</v>
      </c>
      <c r="F15" s="344" t="s">
        <v>46</v>
      </c>
      <c r="G15" s="104">
        <v>0</v>
      </c>
      <c r="H15" s="106">
        <v>0</v>
      </c>
      <c r="I15" s="107"/>
      <c r="J15" s="101"/>
      <c r="K15" s="102"/>
    </row>
    <row r="16" spans="1:11" s="74" customFormat="1" ht="24" customHeight="1" x14ac:dyDescent="0.25">
      <c r="A16" s="345" t="s">
        <v>52</v>
      </c>
      <c r="B16" s="336" t="s">
        <v>53</v>
      </c>
      <c r="C16" s="372" t="s">
        <v>49</v>
      </c>
      <c r="D16" s="103" t="s">
        <v>44</v>
      </c>
      <c r="E16" s="343" t="s">
        <v>45</v>
      </c>
      <c r="F16" s="344" t="s">
        <v>46</v>
      </c>
      <c r="G16" s="104">
        <v>0</v>
      </c>
      <c r="H16" s="106">
        <v>0</v>
      </c>
      <c r="I16" s="107"/>
      <c r="J16" s="101"/>
      <c r="K16" s="102"/>
    </row>
    <row r="17" spans="1:11" s="74" customFormat="1" ht="27" customHeight="1" x14ac:dyDescent="0.25">
      <c r="A17" s="342" t="s">
        <v>54</v>
      </c>
      <c r="B17" s="337" t="s">
        <v>55</v>
      </c>
      <c r="C17" s="372" t="s">
        <v>49</v>
      </c>
      <c r="D17" s="108" t="s">
        <v>44</v>
      </c>
      <c r="E17" s="343" t="s">
        <v>45</v>
      </c>
      <c r="F17" s="344" t="s">
        <v>46</v>
      </c>
      <c r="G17" s="104">
        <v>0</v>
      </c>
      <c r="H17" s="106">
        <v>0</v>
      </c>
      <c r="I17" s="107"/>
      <c r="J17" s="101"/>
      <c r="K17" s="102"/>
    </row>
    <row r="18" spans="1:11" s="74" customFormat="1" ht="18" customHeight="1" x14ac:dyDescent="0.6">
      <c r="A18" s="371" t="s">
        <v>56</v>
      </c>
      <c r="B18" s="336" t="s">
        <v>57</v>
      </c>
      <c r="C18" s="372" t="s">
        <v>58</v>
      </c>
      <c r="D18" s="103" t="s">
        <v>44</v>
      </c>
      <c r="E18" s="343" t="s">
        <v>45</v>
      </c>
      <c r="F18" s="344" t="s">
        <v>46</v>
      </c>
      <c r="G18" s="109">
        <v>0</v>
      </c>
      <c r="H18" s="110">
        <v>0</v>
      </c>
      <c r="I18" s="111"/>
      <c r="J18" s="101"/>
      <c r="K18" s="102"/>
    </row>
    <row r="19" spans="1:11" s="74" customFormat="1" ht="16.5" customHeight="1" x14ac:dyDescent="0.55000000000000004">
      <c r="A19" s="380" t="s">
        <v>59</v>
      </c>
      <c r="B19" s="337" t="s">
        <v>60</v>
      </c>
      <c r="C19" s="372" t="s">
        <v>58</v>
      </c>
      <c r="D19" s="103" t="s">
        <v>44</v>
      </c>
      <c r="E19" s="343" t="s">
        <v>45</v>
      </c>
      <c r="F19" s="344" t="s">
        <v>46</v>
      </c>
      <c r="G19" s="109">
        <v>0</v>
      </c>
      <c r="H19" s="110">
        <v>0</v>
      </c>
      <c r="I19" s="111"/>
      <c r="J19" s="101"/>
      <c r="K19" s="102"/>
    </row>
    <row r="20" spans="1:11" s="74" customFormat="1" ht="17.899999999999999" customHeight="1" x14ac:dyDescent="0.55000000000000004">
      <c r="A20" s="380" t="s">
        <v>61</v>
      </c>
      <c r="B20" s="336" t="s">
        <v>62</v>
      </c>
      <c r="C20" s="372" t="s">
        <v>58</v>
      </c>
      <c r="D20" s="103" t="s">
        <v>44</v>
      </c>
      <c r="E20" s="343" t="s">
        <v>45</v>
      </c>
      <c r="F20" s="344" t="s">
        <v>46</v>
      </c>
      <c r="G20" s="109">
        <v>0</v>
      </c>
      <c r="H20" s="110">
        <v>0</v>
      </c>
      <c r="I20" s="111"/>
      <c r="J20" s="101"/>
      <c r="K20" s="102"/>
    </row>
    <row r="21" spans="1:11" s="74" customFormat="1" ht="15" customHeight="1" x14ac:dyDescent="0.55000000000000004">
      <c r="A21" s="380" t="s">
        <v>63</v>
      </c>
      <c r="B21" s="337" t="s">
        <v>64</v>
      </c>
      <c r="C21" s="372" t="s">
        <v>58</v>
      </c>
      <c r="D21" s="103" t="s">
        <v>44</v>
      </c>
      <c r="E21" s="343" t="s">
        <v>45</v>
      </c>
      <c r="F21" s="344" t="s">
        <v>65</v>
      </c>
      <c r="G21" s="109">
        <v>37.380000000000003</v>
      </c>
      <c r="H21" s="110">
        <v>37.380000000000003</v>
      </c>
      <c r="I21" s="485" t="s">
        <v>306</v>
      </c>
      <c r="J21" s="101"/>
      <c r="K21" s="102"/>
    </row>
    <row r="22" spans="1:11" s="74" customFormat="1" ht="15.5" x14ac:dyDescent="0.25">
      <c r="A22" s="134" t="s">
        <v>66</v>
      </c>
      <c r="B22" s="338" t="s">
        <v>67</v>
      </c>
      <c r="C22" s="112" t="s">
        <v>43</v>
      </c>
      <c r="D22" s="113" t="s">
        <v>44</v>
      </c>
      <c r="E22" s="346" t="s">
        <v>45</v>
      </c>
      <c r="F22" s="281" t="s">
        <v>46</v>
      </c>
      <c r="G22" s="114">
        <v>0</v>
      </c>
      <c r="H22" s="115">
        <v>0</v>
      </c>
      <c r="I22" s="116"/>
      <c r="J22" s="101"/>
      <c r="K22" s="102"/>
    </row>
    <row r="23" spans="1:11" s="74" customFormat="1" ht="29.9" customHeight="1" x14ac:dyDescent="0.25">
      <c r="A23" s="316" t="s">
        <v>68</v>
      </c>
      <c r="B23" s="285" t="s">
        <v>69</v>
      </c>
      <c r="C23" s="112" t="s">
        <v>70</v>
      </c>
      <c r="D23" s="113" t="s">
        <v>44</v>
      </c>
      <c r="E23" s="280" t="s">
        <v>45</v>
      </c>
      <c r="F23" s="281" t="s">
        <v>46</v>
      </c>
      <c r="G23" s="169">
        <v>398.09</v>
      </c>
      <c r="H23" s="115">
        <v>398.09</v>
      </c>
      <c r="I23" s="479" t="s">
        <v>294</v>
      </c>
      <c r="J23" s="101"/>
      <c r="K23" s="102"/>
    </row>
    <row r="24" spans="1:11" s="74" customFormat="1" ht="39" customHeight="1" x14ac:dyDescent="0.25">
      <c r="A24" s="107" t="s">
        <v>71</v>
      </c>
      <c r="B24" s="339" t="s">
        <v>72</v>
      </c>
      <c r="C24" s="112" t="s">
        <v>73</v>
      </c>
      <c r="D24" s="113" t="s">
        <v>44</v>
      </c>
      <c r="E24" s="280" t="s">
        <v>45</v>
      </c>
      <c r="F24" s="281" t="s">
        <v>46</v>
      </c>
      <c r="G24" s="457">
        <f>G23-G27-G28</f>
        <v>350.64</v>
      </c>
      <c r="H24" s="115">
        <v>350.64</v>
      </c>
      <c r="I24" s="479" t="s">
        <v>293</v>
      </c>
      <c r="J24" s="101"/>
      <c r="K24" s="102"/>
    </row>
    <row r="25" spans="1:11" s="74" customFormat="1" ht="74.900000000000006" customHeight="1" x14ac:dyDescent="0.25">
      <c r="A25" s="118" t="s">
        <v>74</v>
      </c>
      <c r="B25" s="282" t="s">
        <v>75</v>
      </c>
      <c r="C25" s="373" t="s">
        <v>76</v>
      </c>
      <c r="D25" s="119" t="s">
        <v>44</v>
      </c>
      <c r="E25" s="283" t="s">
        <v>45</v>
      </c>
      <c r="F25" s="281" t="s">
        <v>46</v>
      </c>
      <c r="G25" s="458">
        <f>G24-G21</f>
        <v>313.26</v>
      </c>
      <c r="H25" s="115">
        <v>313.26</v>
      </c>
      <c r="I25" s="479" t="s">
        <v>293</v>
      </c>
      <c r="J25" s="101"/>
      <c r="K25" s="102"/>
    </row>
    <row r="26" spans="1:11" s="75" customFormat="1" ht="13" x14ac:dyDescent="0.3">
      <c r="A26" s="120"/>
      <c r="B26" s="334" t="s">
        <v>77</v>
      </c>
      <c r="C26" s="121"/>
      <c r="D26" s="207"/>
      <c r="E26" s="333"/>
      <c r="F26" s="332"/>
      <c r="G26" s="208"/>
      <c r="H26" s="209"/>
      <c r="I26" s="210"/>
      <c r="J26" s="211"/>
      <c r="K26" s="206"/>
    </row>
    <row r="27" spans="1:11" s="74" customFormat="1" ht="17.899999999999999" customHeight="1" x14ac:dyDescent="0.25">
      <c r="A27" s="316" t="s">
        <v>78</v>
      </c>
      <c r="B27" s="122" t="s">
        <v>79</v>
      </c>
      <c r="C27" s="122" t="s">
        <v>43</v>
      </c>
      <c r="D27" s="105" t="s">
        <v>44</v>
      </c>
      <c r="E27" s="105" t="s">
        <v>45</v>
      </c>
      <c r="F27" s="123" t="s">
        <v>46</v>
      </c>
      <c r="G27" s="98">
        <v>17.63</v>
      </c>
      <c r="H27" s="99">
        <v>17.63</v>
      </c>
      <c r="I27" s="107" t="s">
        <v>308</v>
      </c>
      <c r="J27" s="101"/>
      <c r="K27" s="102"/>
    </row>
    <row r="28" spans="1:11" s="74" customFormat="1" ht="15.5" x14ac:dyDescent="0.25">
      <c r="A28" s="124" t="s">
        <v>80</v>
      </c>
      <c r="B28" s="125" t="s">
        <v>81</v>
      </c>
      <c r="C28" s="125" t="s">
        <v>43</v>
      </c>
      <c r="D28" s="105" t="s">
        <v>44</v>
      </c>
      <c r="E28" s="105" t="s">
        <v>45</v>
      </c>
      <c r="F28" s="126" t="s">
        <v>46</v>
      </c>
      <c r="G28" s="114">
        <v>29.82</v>
      </c>
      <c r="H28" s="115">
        <v>29.82</v>
      </c>
      <c r="I28" s="479" t="s">
        <v>295</v>
      </c>
      <c r="J28" s="101"/>
      <c r="K28" s="102"/>
    </row>
    <row r="29" spans="1:11" s="74" customFormat="1" ht="25" x14ac:dyDescent="0.25">
      <c r="A29" s="315" t="s">
        <v>82</v>
      </c>
      <c r="B29" s="127" t="s">
        <v>83</v>
      </c>
      <c r="C29" s="127" t="s">
        <v>84</v>
      </c>
      <c r="D29" s="128" t="s">
        <v>44</v>
      </c>
      <c r="E29" s="128" t="s">
        <v>45</v>
      </c>
      <c r="F29" s="129" t="s">
        <v>85</v>
      </c>
      <c r="G29" s="114">
        <v>5.14</v>
      </c>
      <c r="H29" s="115">
        <v>5.14</v>
      </c>
      <c r="I29" s="479" t="s">
        <v>295</v>
      </c>
      <c r="J29" s="101"/>
      <c r="K29" s="102"/>
    </row>
    <row r="30" spans="1:11" s="74" customFormat="1" ht="25.5" thickBot="1" x14ac:dyDescent="0.3">
      <c r="A30" s="347" t="s">
        <v>86</v>
      </c>
      <c r="B30" s="348" t="s">
        <v>87</v>
      </c>
      <c r="C30" s="348" t="s">
        <v>84</v>
      </c>
      <c r="D30" s="349" t="s">
        <v>44</v>
      </c>
      <c r="E30" s="349" t="s">
        <v>45</v>
      </c>
      <c r="F30" s="350" t="s">
        <v>85</v>
      </c>
      <c r="G30" s="130">
        <v>24.68</v>
      </c>
      <c r="H30" s="131">
        <v>24.68</v>
      </c>
      <c r="I30" s="480" t="s">
        <v>295</v>
      </c>
      <c r="J30" s="132"/>
      <c r="K30" s="102"/>
    </row>
    <row r="31" spans="1:11" s="75" customFormat="1" ht="13" x14ac:dyDescent="0.3">
      <c r="A31" s="212"/>
      <c r="B31" s="133" t="s">
        <v>88</v>
      </c>
      <c r="C31" s="133"/>
      <c r="D31" s="213"/>
      <c r="E31" s="213"/>
      <c r="F31" s="318"/>
      <c r="G31" s="215"/>
      <c r="H31" s="216"/>
      <c r="I31" s="217"/>
      <c r="J31" s="218"/>
      <c r="K31" s="206"/>
    </row>
    <row r="32" spans="1:11" s="74" customFormat="1" ht="50" x14ac:dyDescent="0.25">
      <c r="A32" s="107" t="s">
        <v>89</v>
      </c>
      <c r="B32" s="125" t="s">
        <v>90</v>
      </c>
      <c r="C32" s="125" t="s">
        <v>91</v>
      </c>
      <c r="D32" s="105" t="s">
        <v>44</v>
      </c>
      <c r="E32" s="105" t="s">
        <v>45</v>
      </c>
      <c r="F32" s="126" t="s">
        <v>46</v>
      </c>
      <c r="G32" s="456">
        <f>320.95</f>
        <v>320.95</v>
      </c>
      <c r="H32" s="462">
        <v>320.95</v>
      </c>
      <c r="I32" s="479" t="s">
        <v>296</v>
      </c>
      <c r="J32" s="101"/>
      <c r="K32" s="102"/>
    </row>
    <row r="33" spans="1:11" s="74" customFormat="1" ht="15.5" x14ac:dyDescent="0.25">
      <c r="A33" s="134" t="s">
        <v>92</v>
      </c>
      <c r="B33" s="122" t="s">
        <v>93</v>
      </c>
      <c r="C33" s="122" t="s">
        <v>94</v>
      </c>
      <c r="D33" s="105" t="s">
        <v>44</v>
      </c>
      <c r="E33" s="105" t="s">
        <v>45</v>
      </c>
      <c r="F33" s="126" t="s">
        <v>65</v>
      </c>
      <c r="G33" s="114">
        <v>0</v>
      </c>
      <c r="H33" s="462">
        <v>0</v>
      </c>
      <c r="I33" s="116"/>
      <c r="J33" s="101"/>
      <c r="K33" s="102"/>
    </row>
    <row r="34" spans="1:11" s="75" customFormat="1" ht="13" x14ac:dyDescent="0.3">
      <c r="A34" s="135"/>
      <c r="B34" s="136" t="s">
        <v>95</v>
      </c>
      <c r="C34" s="219"/>
      <c r="D34" s="219"/>
      <c r="E34" s="219"/>
      <c r="F34" s="319"/>
      <c r="G34" s="208"/>
      <c r="H34" s="463"/>
      <c r="I34" s="210"/>
      <c r="J34" s="211"/>
      <c r="K34" s="206"/>
    </row>
    <row r="35" spans="1:11" s="74" customFormat="1" ht="15.5" x14ac:dyDescent="0.25">
      <c r="A35" s="137" t="s">
        <v>96</v>
      </c>
      <c r="B35" s="138" t="s">
        <v>97</v>
      </c>
      <c r="C35" s="112" t="s">
        <v>43</v>
      </c>
      <c r="D35" s="113" t="s">
        <v>44</v>
      </c>
      <c r="E35" s="139" t="s">
        <v>45</v>
      </c>
      <c r="F35" s="140" t="s">
        <v>46</v>
      </c>
      <c r="G35" s="456">
        <v>62.272167398616737</v>
      </c>
      <c r="H35" s="462">
        <v>62.272167398616737</v>
      </c>
      <c r="I35" s="479" t="s">
        <v>297</v>
      </c>
      <c r="J35" s="101"/>
      <c r="K35" s="102"/>
    </row>
    <row r="36" spans="1:11" s="74" customFormat="1" ht="15.5" x14ac:dyDescent="0.25">
      <c r="A36" s="284" t="s">
        <v>98</v>
      </c>
      <c r="B36" s="285" t="s">
        <v>99</v>
      </c>
      <c r="C36" s="112" t="s">
        <v>43</v>
      </c>
      <c r="D36" s="113" t="s">
        <v>44</v>
      </c>
      <c r="E36" s="286" t="s">
        <v>45</v>
      </c>
      <c r="F36" s="287" t="s">
        <v>46</v>
      </c>
      <c r="G36" s="456">
        <v>1.4521311157134025</v>
      </c>
      <c r="H36" s="462">
        <v>1.4521311157134025</v>
      </c>
      <c r="I36" s="479" t="s">
        <v>297</v>
      </c>
      <c r="J36" s="101"/>
      <c r="K36" s="102"/>
    </row>
    <row r="37" spans="1:11" s="74" customFormat="1" ht="15.5" x14ac:dyDescent="0.25">
      <c r="A37" s="284" t="s">
        <v>100</v>
      </c>
      <c r="B37" s="288" t="s">
        <v>101</v>
      </c>
      <c r="C37" s="112" t="s">
        <v>43</v>
      </c>
      <c r="D37" s="113" t="s">
        <v>44</v>
      </c>
      <c r="E37" s="286" t="s">
        <v>45</v>
      </c>
      <c r="F37" s="287" t="s">
        <v>46</v>
      </c>
      <c r="G37" s="456">
        <v>63.881504066122851</v>
      </c>
      <c r="H37" s="462">
        <v>63.881504066122851</v>
      </c>
      <c r="I37" s="479" t="s">
        <v>298</v>
      </c>
      <c r="J37" s="101"/>
      <c r="K37" s="102"/>
    </row>
    <row r="38" spans="1:11" s="74" customFormat="1" ht="15.5" x14ac:dyDescent="0.25">
      <c r="A38" s="289" t="s">
        <v>102</v>
      </c>
      <c r="B38" s="290" t="s">
        <v>103</v>
      </c>
      <c r="C38" s="141" t="s">
        <v>43</v>
      </c>
      <c r="D38" s="113" t="s">
        <v>44</v>
      </c>
      <c r="E38" s="286" t="s">
        <v>45</v>
      </c>
      <c r="F38" s="287" t="s">
        <v>46</v>
      </c>
      <c r="G38" s="456">
        <v>126.57044820496712</v>
      </c>
      <c r="H38" s="462">
        <v>126.57044820496712</v>
      </c>
      <c r="I38" s="479" t="s">
        <v>298</v>
      </c>
      <c r="J38" s="101"/>
      <c r="K38" s="102"/>
    </row>
    <row r="39" spans="1:11" s="74" customFormat="1" ht="37.5" x14ac:dyDescent="0.25">
      <c r="A39" s="289" t="s">
        <v>104</v>
      </c>
      <c r="B39" s="290" t="s">
        <v>105</v>
      </c>
      <c r="C39" s="141" t="s">
        <v>106</v>
      </c>
      <c r="D39" s="113" t="s">
        <v>107</v>
      </c>
      <c r="E39" s="286" t="s">
        <v>108</v>
      </c>
      <c r="F39" s="287" t="s">
        <v>46</v>
      </c>
      <c r="G39" s="481">
        <v>110.4587597476918</v>
      </c>
      <c r="H39" s="482">
        <v>110.4587597476918</v>
      </c>
      <c r="I39" s="479" t="s">
        <v>299</v>
      </c>
      <c r="J39" s="101"/>
      <c r="K39" s="502"/>
    </row>
    <row r="40" spans="1:11" s="74" customFormat="1" ht="37.5" x14ac:dyDescent="0.25">
      <c r="A40" s="289" t="s">
        <v>109</v>
      </c>
      <c r="B40" s="291" t="s">
        <v>110</v>
      </c>
      <c r="C40" s="141" t="s">
        <v>111</v>
      </c>
      <c r="D40" s="113" t="s">
        <v>107</v>
      </c>
      <c r="E40" s="286" t="s">
        <v>108</v>
      </c>
      <c r="F40" s="287" t="s">
        <v>46</v>
      </c>
      <c r="G40" s="481">
        <v>155.63975151460431</v>
      </c>
      <c r="H40" s="482">
        <v>155.63975151460431</v>
      </c>
      <c r="I40" s="479" t="s">
        <v>299</v>
      </c>
      <c r="J40" s="101"/>
      <c r="K40" s="502"/>
    </row>
    <row r="41" spans="1:11" s="74" customFormat="1" ht="50" x14ac:dyDescent="0.25">
      <c r="A41" s="289" t="s">
        <v>112</v>
      </c>
      <c r="B41" s="285" t="s">
        <v>113</v>
      </c>
      <c r="C41" s="141" t="s">
        <v>114</v>
      </c>
      <c r="D41" s="113" t="s">
        <v>107</v>
      </c>
      <c r="E41" s="286" t="s">
        <v>108</v>
      </c>
      <c r="F41" s="287" t="s">
        <v>46</v>
      </c>
      <c r="G41" s="481">
        <v>136.862585674662</v>
      </c>
      <c r="H41" s="482">
        <v>136.862585674662</v>
      </c>
      <c r="I41" s="479" t="s">
        <v>299</v>
      </c>
      <c r="J41" s="101"/>
      <c r="K41" s="502"/>
    </row>
    <row r="42" spans="1:11" s="74" customFormat="1" ht="15.5" x14ac:dyDescent="0.25">
      <c r="A42" s="292" t="s">
        <v>115</v>
      </c>
      <c r="B42" s="291" t="s">
        <v>116</v>
      </c>
      <c r="C42" s="141" t="s">
        <v>43</v>
      </c>
      <c r="D42" s="113" t="s">
        <v>44</v>
      </c>
      <c r="E42" s="139" t="s">
        <v>45</v>
      </c>
      <c r="F42" s="287" t="s">
        <v>46</v>
      </c>
      <c r="G42" s="456">
        <v>1.621009976241383</v>
      </c>
      <c r="H42" s="462">
        <v>1.621009976241383</v>
      </c>
      <c r="I42" s="485" t="s">
        <v>307</v>
      </c>
      <c r="J42" s="101"/>
      <c r="K42" s="102"/>
    </row>
    <row r="43" spans="1:11" s="74" customFormat="1" ht="15.5" x14ac:dyDescent="0.25">
      <c r="A43" s="293" t="s">
        <v>117</v>
      </c>
      <c r="B43" s="288" t="s">
        <v>118</v>
      </c>
      <c r="C43" s="141" t="s">
        <v>43</v>
      </c>
      <c r="D43" s="113" t="s">
        <v>44</v>
      </c>
      <c r="E43" s="286" t="s">
        <v>45</v>
      </c>
      <c r="F43" s="287" t="s">
        <v>46</v>
      </c>
      <c r="G43" s="456">
        <v>1.0901588863514791</v>
      </c>
      <c r="H43" s="462">
        <v>1.0901588863514791</v>
      </c>
      <c r="I43" s="479" t="s">
        <v>308</v>
      </c>
      <c r="J43" s="101"/>
      <c r="K43" s="102"/>
    </row>
    <row r="44" spans="1:11" s="75" customFormat="1" ht="13" x14ac:dyDescent="0.3">
      <c r="A44" s="142"/>
      <c r="B44" s="326" t="s">
        <v>119</v>
      </c>
      <c r="C44" s="143"/>
      <c r="D44" s="221"/>
      <c r="E44" s="331"/>
      <c r="F44" s="317"/>
      <c r="G44" s="317"/>
      <c r="H44" s="463"/>
      <c r="I44" s="210"/>
      <c r="J44" s="211"/>
      <c r="K44" s="206"/>
    </row>
    <row r="45" spans="1:11" s="74" customFormat="1" ht="15.5" x14ac:dyDescent="0.25">
      <c r="A45" s="284" t="s">
        <v>120</v>
      </c>
      <c r="B45" s="290" t="s">
        <v>121</v>
      </c>
      <c r="C45" s="141" t="s">
        <v>43</v>
      </c>
      <c r="D45" s="113" t="s">
        <v>44</v>
      </c>
      <c r="E45" s="286" t="s">
        <v>45</v>
      </c>
      <c r="F45" s="287" t="s">
        <v>46</v>
      </c>
      <c r="G45" s="456">
        <v>0.81279971196069944</v>
      </c>
      <c r="H45" s="462">
        <v>0.81279971196069944</v>
      </c>
      <c r="I45" s="479" t="s">
        <v>300</v>
      </c>
      <c r="J45" s="101"/>
      <c r="K45" s="502"/>
    </row>
    <row r="46" spans="1:11" s="74" customFormat="1" ht="15.5" x14ac:dyDescent="0.25">
      <c r="A46" s="284" t="s">
        <v>122</v>
      </c>
      <c r="B46" s="285" t="s">
        <v>123</v>
      </c>
      <c r="C46" s="141" t="s">
        <v>43</v>
      </c>
      <c r="D46" s="113" t="s">
        <v>44</v>
      </c>
      <c r="E46" s="286" t="s">
        <v>45</v>
      </c>
      <c r="F46" s="287" t="s">
        <v>46</v>
      </c>
      <c r="G46" s="456">
        <v>0.11005568889389697</v>
      </c>
      <c r="H46" s="462">
        <v>0.11005568889389697</v>
      </c>
      <c r="I46" s="479" t="s">
        <v>300</v>
      </c>
      <c r="J46" s="101"/>
      <c r="K46" s="503"/>
    </row>
    <row r="47" spans="1:11" s="74" customFormat="1" ht="15.5" x14ac:dyDescent="0.25">
      <c r="A47" s="289" t="s">
        <v>124</v>
      </c>
      <c r="B47" s="285" t="s">
        <v>125</v>
      </c>
      <c r="C47" s="141" t="s">
        <v>43</v>
      </c>
      <c r="D47" s="113" t="s">
        <v>44</v>
      </c>
      <c r="E47" s="286" t="s">
        <v>45</v>
      </c>
      <c r="F47" s="287" t="s">
        <v>46</v>
      </c>
      <c r="G47" s="456">
        <v>7.591024411244061</v>
      </c>
      <c r="H47" s="462">
        <v>7.591024411244061</v>
      </c>
      <c r="I47" s="479" t="s">
        <v>300</v>
      </c>
      <c r="J47" s="101"/>
      <c r="K47" s="503"/>
    </row>
    <row r="48" spans="1:11" s="74" customFormat="1" ht="15.5" x14ac:dyDescent="0.25">
      <c r="A48" s="289" t="s">
        <v>126</v>
      </c>
      <c r="B48" s="288" t="s">
        <v>127</v>
      </c>
      <c r="C48" s="141" t="s">
        <v>43</v>
      </c>
      <c r="D48" s="113" t="s">
        <v>44</v>
      </c>
      <c r="E48" s="286" t="s">
        <v>45</v>
      </c>
      <c r="F48" s="287" t="s">
        <v>46</v>
      </c>
      <c r="G48" s="456">
        <v>11.557162313620866</v>
      </c>
      <c r="H48" s="462">
        <v>11.557162313620866</v>
      </c>
      <c r="I48" s="479" t="s">
        <v>300</v>
      </c>
      <c r="J48" s="101"/>
      <c r="K48" s="503"/>
    </row>
    <row r="49" spans="1:11" s="74" customFormat="1" ht="15.5" x14ac:dyDescent="0.25">
      <c r="A49" s="289" t="s">
        <v>128</v>
      </c>
      <c r="B49" s="279" t="s">
        <v>129</v>
      </c>
      <c r="C49" s="141" t="s">
        <v>43</v>
      </c>
      <c r="D49" s="382" t="s">
        <v>44</v>
      </c>
      <c r="E49" s="286" t="s">
        <v>45</v>
      </c>
      <c r="F49" s="287" t="s">
        <v>46</v>
      </c>
      <c r="G49" s="456">
        <v>1.4096128484343224</v>
      </c>
      <c r="H49" s="462">
        <v>1.4096128484343224</v>
      </c>
      <c r="I49" s="479" t="s">
        <v>300</v>
      </c>
      <c r="J49" s="101"/>
      <c r="K49" s="503"/>
    </row>
    <row r="50" spans="1:11" s="74" customFormat="1" ht="15.5" x14ac:dyDescent="0.25">
      <c r="A50" s="294" t="s">
        <v>130</v>
      </c>
      <c r="B50" s="295" t="s">
        <v>131</v>
      </c>
      <c r="C50" s="141" t="s">
        <v>43</v>
      </c>
      <c r="D50" s="144" t="s">
        <v>44</v>
      </c>
      <c r="E50" s="286" t="s">
        <v>45</v>
      </c>
      <c r="F50" s="287" t="s">
        <v>46</v>
      </c>
      <c r="G50" s="456">
        <v>42.584899889404412</v>
      </c>
      <c r="H50" s="462">
        <v>42.584899889404412</v>
      </c>
      <c r="I50" s="479" t="s">
        <v>300</v>
      </c>
      <c r="J50" s="101"/>
      <c r="K50" s="102"/>
    </row>
    <row r="51" spans="1:11" s="74" customFormat="1" ht="16" thickBot="1" x14ac:dyDescent="0.3">
      <c r="A51" s="289" t="s">
        <v>132</v>
      </c>
      <c r="B51" s="279" t="s">
        <v>133</v>
      </c>
      <c r="C51" s="296" t="s">
        <v>134</v>
      </c>
      <c r="D51" s="297" t="s">
        <v>44</v>
      </c>
      <c r="E51" s="298" t="s">
        <v>45</v>
      </c>
      <c r="F51" s="299" t="s">
        <v>46</v>
      </c>
      <c r="G51" s="456">
        <v>64.065554863558262</v>
      </c>
      <c r="H51" s="464">
        <v>64.065554863558262</v>
      </c>
      <c r="I51" s="480" t="s">
        <v>300</v>
      </c>
      <c r="J51" s="132"/>
      <c r="K51" s="102"/>
    </row>
    <row r="52" spans="1:11" s="75" customFormat="1" ht="13" x14ac:dyDescent="0.3">
      <c r="A52" s="222"/>
      <c r="B52" s="133" t="s">
        <v>135</v>
      </c>
      <c r="C52" s="133"/>
      <c r="D52" s="145"/>
      <c r="E52" s="328"/>
      <c r="F52" s="329"/>
      <c r="G52" s="215"/>
      <c r="H52" s="465"/>
      <c r="I52" s="217"/>
      <c r="J52" s="218"/>
      <c r="K52" s="206"/>
    </row>
    <row r="53" spans="1:11" s="75" customFormat="1" ht="13" x14ac:dyDescent="0.3">
      <c r="A53" s="91"/>
      <c r="B53" s="92" t="s">
        <v>136</v>
      </c>
      <c r="C53" s="92"/>
      <c r="D53" s="223"/>
      <c r="E53" s="219"/>
      <c r="F53" s="319"/>
      <c r="G53" s="208"/>
      <c r="H53" s="463"/>
      <c r="I53" s="210"/>
      <c r="J53" s="211"/>
      <c r="K53" s="206"/>
    </row>
    <row r="54" spans="1:11" s="74" customFormat="1" ht="15.5" x14ac:dyDescent="0.25">
      <c r="A54" s="124" t="s">
        <v>137</v>
      </c>
      <c r="B54" s="146" t="s">
        <v>138</v>
      </c>
      <c r="C54" s="146" t="s">
        <v>139</v>
      </c>
      <c r="D54" s="147" t="s">
        <v>140</v>
      </c>
      <c r="E54" s="95" t="s">
        <v>141</v>
      </c>
      <c r="F54" s="148" t="s">
        <v>46</v>
      </c>
      <c r="G54" s="459">
        <v>27.132249999999999</v>
      </c>
      <c r="H54" s="483">
        <v>27.132249999999999</v>
      </c>
      <c r="I54" s="479" t="s">
        <v>304</v>
      </c>
      <c r="J54" s="101"/>
      <c r="K54" s="102"/>
    </row>
    <row r="55" spans="1:11" s="74" customFormat="1" ht="15.5" x14ac:dyDescent="0.25">
      <c r="A55" s="149" t="s">
        <v>142</v>
      </c>
      <c r="B55" s="150" t="s">
        <v>143</v>
      </c>
      <c r="C55" s="141" t="s">
        <v>139</v>
      </c>
      <c r="D55" s="113" t="s">
        <v>140</v>
      </c>
      <c r="E55" s="383" t="s">
        <v>141</v>
      </c>
      <c r="F55" s="281" t="s">
        <v>46</v>
      </c>
      <c r="G55" s="459">
        <v>2.8246666666666664</v>
      </c>
      <c r="H55" s="483">
        <v>2.8246666666666664</v>
      </c>
      <c r="I55" s="479" t="s">
        <v>304</v>
      </c>
      <c r="J55" s="101"/>
      <c r="K55" s="102"/>
    </row>
    <row r="56" spans="1:11" s="74" customFormat="1" ht="12.5" x14ac:dyDescent="0.25">
      <c r="A56" s="384" t="s">
        <v>144</v>
      </c>
      <c r="B56" s="282" t="s">
        <v>145</v>
      </c>
      <c r="C56" s="112" t="s">
        <v>139</v>
      </c>
      <c r="D56" s="113" t="s">
        <v>140</v>
      </c>
      <c r="E56" s="385" t="s">
        <v>141</v>
      </c>
      <c r="F56" s="281" t="s">
        <v>46</v>
      </c>
      <c r="G56" s="459">
        <v>3.5675833333333329</v>
      </c>
      <c r="H56" s="483">
        <v>3.5675833333333329</v>
      </c>
      <c r="I56" s="479" t="s">
        <v>304</v>
      </c>
      <c r="J56" s="101"/>
      <c r="K56" s="102"/>
    </row>
    <row r="57" spans="1:11" s="74" customFormat="1" ht="15.5" x14ac:dyDescent="0.25">
      <c r="A57" s="386" t="s">
        <v>146</v>
      </c>
      <c r="B57" s="282" t="s">
        <v>147</v>
      </c>
      <c r="C57" s="112" t="s">
        <v>139</v>
      </c>
      <c r="D57" s="113" t="s">
        <v>140</v>
      </c>
      <c r="E57" s="280" t="s">
        <v>141</v>
      </c>
      <c r="F57" s="281" t="s">
        <v>46</v>
      </c>
      <c r="G57" s="459">
        <v>240.41691666666665</v>
      </c>
      <c r="H57" s="483">
        <v>240.41691666666665</v>
      </c>
      <c r="I57" s="479" t="s">
        <v>304</v>
      </c>
      <c r="J57" s="101"/>
      <c r="K57" s="102"/>
    </row>
    <row r="58" spans="1:11" s="74" customFormat="1" ht="15.5" x14ac:dyDescent="0.25">
      <c r="A58" s="93" t="s">
        <v>148</v>
      </c>
      <c r="B58" s="138" t="s">
        <v>149</v>
      </c>
      <c r="C58" s="112" t="s">
        <v>139</v>
      </c>
      <c r="D58" s="113" t="s">
        <v>140</v>
      </c>
      <c r="E58" s="280" t="s">
        <v>141</v>
      </c>
      <c r="F58" s="281" t="s">
        <v>46</v>
      </c>
      <c r="G58" s="459">
        <v>11.326916666666666</v>
      </c>
      <c r="H58" s="483">
        <v>11.326916666666666</v>
      </c>
      <c r="I58" s="479" t="s">
        <v>304</v>
      </c>
      <c r="J58" s="101"/>
      <c r="K58" s="102"/>
    </row>
    <row r="59" spans="1:11" s="74" customFormat="1" ht="15.5" x14ac:dyDescent="0.25">
      <c r="A59" s="278" t="s">
        <v>150</v>
      </c>
      <c r="B59" s="285" t="s">
        <v>151</v>
      </c>
      <c r="C59" s="112" t="s">
        <v>139</v>
      </c>
      <c r="D59" s="113" t="s">
        <v>140</v>
      </c>
      <c r="E59" s="280" t="s">
        <v>141</v>
      </c>
      <c r="F59" s="281" t="s">
        <v>46</v>
      </c>
      <c r="G59" s="459">
        <v>296.62374999999997</v>
      </c>
      <c r="H59" s="483">
        <v>296.62374999999997</v>
      </c>
      <c r="I59" s="479" t="s">
        <v>304</v>
      </c>
      <c r="J59" s="101"/>
      <c r="K59" s="102"/>
    </row>
    <row r="60" spans="1:11" s="74" customFormat="1" ht="15.5" x14ac:dyDescent="0.25">
      <c r="A60" s="284" t="s">
        <v>152</v>
      </c>
      <c r="B60" s="285" t="s">
        <v>153</v>
      </c>
      <c r="C60" s="112" t="s">
        <v>139</v>
      </c>
      <c r="D60" s="113" t="s">
        <v>140</v>
      </c>
      <c r="E60" s="280" t="s">
        <v>141</v>
      </c>
      <c r="F60" s="281" t="s">
        <v>46</v>
      </c>
      <c r="G60" s="459">
        <v>21.284333333333333</v>
      </c>
      <c r="H60" s="483">
        <v>21.284333333333333</v>
      </c>
      <c r="I60" s="479" t="s">
        <v>304</v>
      </c>
      <c r="J60" s="101"/>
      <c r="K60" s="102"/>
    </row>
    <row r="61" spans="1:11" s="74" customFormat="1" ht="50" x14ac:dyDescent="0.25">
      <c r="A61" s="292" t="s">
        <v>154</v>
      </c>
      <c r="B61" s="387" t="s">
        <v>155</v>
      </c>
      <c r="C61" s="282" t="s">
        <v>156</v>
      </c>
      <c r="D61" s="388" t="s">
        <v>140</v>
      </c>
      <c r="E61" s="346" t="s">
        <v>141</v>
      </c>
      <c r="F61" s="281" t="s">
        <v>46</v>
      </c>
      <c r="G61" s="459">
        <v>603.17641666666657</v>
      </c>
      <c r="H61" s="483">
        <v>603.17641666666657</v>
      </c>
      <c r="I61" s="479" t="s">
        <v>304</v>
      </c>
      <c r="J61" s="101"/>
      <c r="K61" s="102"/>
    </row>
    <row r="62" spans="1:11" s="75" customFormat="1" ht="13" x14ac:dyDescent="0.3">
      <c r="A62" s="305"/>
      <c r="B62" s="327" t="s">
        <v>157</v>
      </c>
      <c r="C62" s="306"/>
      <c r="D62" s="325"/>
      <c r="E62" s="389"/>
      <c r="F62" s="330"/>
      <c r="G62" s="330"/>
      <c r="H62" s="463"/>
      <c r="I62" s="210"/>
      <c r="J62" s="211"/>
      <c r="K62" s="206"/>
    </row>
    <row r="63" spans="1:11" s="74" customFormat="1" ht="15.5" x14ac:dyDescent="0.25">
      <c r="A63" s="390" t="s">
        <v>158</v>
      </c>
      <c r="B63" s="288" t="s">
        <v>159</v>
      </c>
      <c r="C63" s="141" t="s">
        <v>139</v>
      </c>
      <c r="D63" s="113" t="s">
        <v>140</v>
      </c>
      <c r="E63" s="280" t="s">
        <v>141</v>
      </c>
      <c r="F63" s="281" t="s">
        <v>46</v>
      </c>
      <c r="G63" s="460">
        <v>15.917</v>
      </c>
      <c r="H63" s="483">
        <v>15.917</v>
      </c>
      <c r="I63" s="479" t="s">
        <v>304</v>
      </c>
      <c r="J63" s="101"/>
      <c r="K63" s="102"/>
    </row>
    <row r="64" spans="1:11" s="74" customFormat="1" ht="15.5" x14ac:dyDescent="0.25">
      <c r="A64" s="390" t="s">
        <v>160</v>
      </c>
      <c r="B64" s="291" t="s">
        <v>161</v>
      </c>
      <c r="C64" s="141" t="s">
        <v>139</v>
      </c>
      <c r="D64" s="388" t="s">
        <v>140</v>
      </c>
      <c r="E64" s="346" t="s">
        <v>141</v>
      </c>
      <c r="F64" s="281" t="s">
        <v>46</v>
      </c>
      <c r="G64" s="460">
        <v>2.9159999999999999</v>
      </c>
      <c r="H64" s="483">
        <v>2.9159999999999999</v>
      </c>
      <c r="I64" s="479" t="s">
        <v>304</v>
      </c>
      <c r="J64" s="101"/>
      <c r="K64" s="102"/>
    </row>
    <row r="65" spans="1:11" s="74" customFormat="1" ht="15.5" x14ac:dyDescent="0.25">
      <c r="A65" s="294" t="s">
        <v>162</v>
      </c>
      <c r="B65" s="288" t="s">
        <v>163</v>
      </c>
      <c r="C65" s="141" t="s">
        <v>139</v>
      </c>
      <c r="D65" s="113" t="s">
        <v>140</v>
      </c>
      <c r="E65" s="280" t="s">
        <v>141</v>
      </c>
      <c r="F65" s="281" t="s">
        <v>46</v>
      </c>
      <c r="G65" s="460">
        <v>578.32899999999995</v>
      </c>
      <c r="H65" s="483">
        <v>578.32899999999995</v>
      </c>
      <c r="I65" s="479" t="s">
        <v>304</v>
      </c>
      <c r="J65" s="101"/>
      <c r="K65" s="102"/>
    </row>
    <row r="66" spans="1:11" s="74" customFormat="1" ht="15.5" x14ac:dyDescent="0.25">
      <c r="A66" s="390" t="s">
        <v>164</v>
      </c>
      <c r="B66" s="285" t="s">
        <v>165</v>
      </c>
      <c r="C66" s="141" t="s">
        <v>139</v>
      </c>
      <c r="D66" s="113" t="s">
        <v>140</v>
      </c>
      <c r="E66" s="280" t="s">
        <v>141</v>
      </c>
      <c r="F66" s="281" t="s">
        <v>46</v>
      </c>
      <c r="G66" s="460">
        <v>813.22699999999998</v>
      </c>
      <c r="H66" s="483">
        <v>813.22699999999998</v>
      </c>
      <c r="I66" s="479" t="s">
        <v>304</v>
      </c>
      <c r="J66" s="101"/>
      <c r="K66" s="102"/>
    </row>
    <row r="67" spans="1:11" s="74" customFormat="1" ht="40.5" customHeight="1" x14ac:dyDescent="0.25">
      <c r="A67" s="294" t="s">
        <v>166</v>
      </c>
      <c r="B67" s="285" t="s">
        <v>167</v>
      </c>
      <c r="C67" s="391" t="s">
        <v>168</v>
      </c>
      <c r="D67" s="113" t="s">
        <v>140</v>
      </c>
      <c r="E67" s="280" t="s">
        <v>141</v>
      </c>
      <c r="F67" s="281" t="s">
        <v>46</v>
      </c>
      <c r="G67" s="460">
        <v>1410.3889999999999</v>
      </c>
      <c r="H67" s="483">
        <v>1410.3889999999999</v>
      </c>
      <c r="I67" s="479" t="s">
        <v>304</v>
      </c>
      <c r="J67" s="101"/>
      <c r="K67" s="102"/>
    </row>
    <row r="68" spans="1:11" s="75" customFormat="1" ht="13" x14ac:dyDescent="0.3">
      <c r="A68" s="305"/>
      <c r="B68" s="392" t="s">
        <v>169</v>
      </c>
      <c r="C68" s="121"/>
      <c r="D68" s="207"/>
      <c r="E68" s="331"/>
      <c r="F68" s="317"/>
      <c r="G68" s="208"/>
      <c r="H68" s="209"/>
      <c r="I68" s="210"/>
      <c r="J68" s="211"/>
      <c r="K68" s="206"/>
    </row>
    <row r="69" spans="1:11" s="74" customFormat="1" ht="62.5" x14ac:dyDescent="0.25">
      <c r="A69" s="393" t="s">
        <v>170</v>
      </c>
      <c r="B69" s="151" t="s">
        <v>171</v>
      </c>
      <c r="C69" s="394" t="s">
        <v>172</v>
      </c>
      <c r="D69" s="395" t="s">
        <v>173</v>
      </c>
      <c r="E69" s="385" t="s">
        <v>45</v>
      </c>
      <c r="F69" s="281" t="s">
        <v>46</v>
      </c>
      <c r="G69" s="516">
        <f>(G57/(G57+G58+G59+G60)*100)</f>
        <v>42.204179365088891</v>
      </c>
      <c r="H69" s="517">
        <f>G69</f>
        <v>42.204179365088891</v>
      </c>
      <c r="I69" s="479" t="s">
        <v>301</v>
      </c>
      <c r="J69" s="101"/>
      <c r="K69" s="102"/>
    </row>
    <row r="70" spans="1:11" s="74" customFormat="1" ht="12.5" x14ac:dyDescent="0.25">
      <c r="A70" s="396" t="s">
        <v>174</v>
      </c>
      <c r="B70" s="151" t="s">
        <v>175</v>
      </c>
      <c r="C70" s="397" t="s">
        <v>176</v>
      </c>
      <c r="D70" s="395" t="s">
        <v>173</v>
      </c>
      <c r="E70" s="398" t="s">
        <v>45</v>
      </c>
      <c r="F70" s="399" t="s">
        <v>177</v>
      </c>
      <c r="G70" s="457">
        <f>G57+G58</f>
        <v>251.74383333333333</v>
      </c>
      <c r="H70" s="462">
        <v>251.744</v>
      </c>
      <c r="I70" s="479" t="s">
        <v>301</v>
      </c>
      <c r="J70" s="101"/>
      <c r="K70" s="102"/>
    </row>
    <row r="71" spans="1:11" s="74" customFormat="1" ht="13" thickBot="1" x14ac:dyDescent="0.3">
      <c r="A71" s="152" t="s">
        <v>178</v>
      </c>
      <c r="B71" s="320" t="s">
        <v>179</v>
      </c>
      <c r="C71" s="153" t="s">
        <v>43</v>
      </c>
      <c r="D71" s="273" t="s">
        <v>140</v>
      </c>
      <c r="E71" s="274" t="s">
        <v>141</v>
      </c>
      <c r="F71" s="400" t="s">
        <v>46</v>
      </c>
      <c r="G71" s="154">
        <v>6.2240000000000002</v>
      </c>
      <c r="H71" s="155">
        <v>6.2240000000000002</v>
      </c>
      <c r="I71" s="484" t="s">
        <v>301</v>
      </c>
      <c r="J71" s="156"/>
      <c r="K71" s="102"/>
    </row>
    <row r="72" spans="1:11" s="75" customFormat="1" ht="13" x14ac:dyDescent="0.3">
      <c r="A72" s="224"/>
      <c r="B72" s="157" t="s">
        <v>180</v>
      </c>
      <c r="C72" s="157"/>
      <c r="D72" s="225"/>
      <c r="E72" s="226"/>
      <c r="F72" s="321"/>
      <c r="G72" s="227"/>
      <c r="H72" s="228"/>
      <c r="I72" s="229"/>
      <c r="J72" s="230"/>
      <c r="K72" s="206"/>
    </row>
    <row r="73" spans="1:11" s="74" customFormat="1" ht="23.25" customHeight="1" x14ac:dyDescent="0.25">
      <c r="A73" s="158" t="s">
        <v>181</v>
      </c>
      <c r="B73" s="322" t="s">
        <v>182</v>
      </c>
      <c r="C73" s="323" t="s">
        <v>183</v>
      </c>
      <c r="D73" s="161" t="s">
        <v>44</v>
      </c>
      <c r="E73" s="161" t="s">
        <v>45</v>
      </c>
      <c r="F73" s="97" t="s">
        <v>46</v>
      </c>
      <c r="G73" s="109">
        <v>5.54</v>
      </c>
      <c r="H73" s="110">
        <v>5.54</v>
      </c>
      <c r="I73" s="485" t="s">
        <v>303</v>
      </c>
      <c r="J73" s="101"/>
      <c r="K73" s="102"/>
    </row>
    <row r="74" spans="1:11" s="74" customFormat="1" ht="14.9" customHeight="1" thickBot="1" x14ac:dyDescent="0.3">
      <c r="A74" s="324" t="s">
        <v>184</v>
      </c>
      <c r="B74" s="401" t="s">
        <v>185</v>
      </c>
      <c r="C74" s="401" t="s">
        <v>186</v>
      </c>
      <c r="D74" s="402" t="s">
        <v>44</v>
      </c>
      <c r="E74" s="402" t="s">
        <v>45</v>
      </c>
      <c r="F74" s="311" t="s">
        <v>46</v>
      </c>
      <c r="G74" s="461">
        <f>G25-G32-G73</f>
        <v>-13.229999999999997</v>
      </c>
      <c r="H74" s="163">
        <v>-13.23</v>
      </c>
      <c r="I74" s="486" t="s">
        <v>302</v>
      </c>
      <c r="J74" s="165"/>
      <c r="K74" s="102"/>
    </row>
    <row r="75" spans="1:11" s="74" customFormat="1" ht="12.5" x14ac:dyDescent="0.25">
      <c r="A75" s="166"/>
      <c r="B75" s="69"/>
      <c r="C75" s="69"/>
      <c r="D75" s="167"/>
      <c r="E75" s="168"/>
      <c r="F75" s="168"/>
      <c r="G75" s="169"/>
      <c r="H75" s="169"/>
      <c r="I75" s="169"/>
      <c r="J75" s="77"/>
      <c r="K75" s="102"/>
    </row>
    <row r="76" spans="1:11" s="74" customFormat="1" ht="13" thickBot="1" x14ac:dyDescent="0.3">
      <c r="A76" s="170"/>
      <c r="J76" s="171"/>
      <c r="K76" s="102"/>
    </row>
    <row r="77" spans="1:11" s="74" customFormat="1" ht="12.5" x14ac:dyDescent="0.25">
      <c r="A77" s="172" t="s">
        <v>187</v>
      </c>
      <c r="B77" s="173" t="s">
        <v>188</v>
      </c>
      <c r="C77" s="174" t="s">
        <v>189</v>
      </c>
      <c r="D77" s="174"/>
      <c r="E77" s="174"/>
      <c r="F77" s="174"/>
      <c r="G77" s="175">
        <f>IFERROR(G32-(SUM(G35:G38)+G42+G43+G51),"")</f>
        <v>-2.9745115712671577E-3</v>
      </c>
      <c r="H77" s="175">
        <f>IFERROR(H32-(SUM(H35:H38)+H42+H43+H51),"")</f>
        <v>-2.9745115712671577E-3</v>
      </c>
      <c r="I77" s="176"/>
      <c r="J77" s="171"/>
      <c r="K77" s="102"/>
    </row>
    <row r="78" spans="1:11" s="74" customFormat="1" ht="12.5" x14ac:dyDescent="0.25">
      <c r="A78" s="177" t="s">
        <v>190</v>
      </c>
      <c r="B78" s="178" t="s">
        <v>191</v>
      </c>
      <c r="C78" s="179" t="s">
        <v>192</v>
      </c>
      <c r="D78" s="179"/>
      <c r="E78" s="179"/>
      <c r="F78" s="179"/>
      <c r="G78" s="180">
        <f>IFERROR(G24-(G23-(G27+G28)),"")</f>
        <v>0</v>
      </c>
      <c r="H78" s="180">
        <f>IFERROR(H24-(H23-(H27+H28)),"")</f>
        <v>0</v>
      </c>
      <c r="I78" s="176"/>
      <c r="J78" s="171"/>
      <c r="K78" s="102"/>
    </row>
    <row r="79" spans="1:11" s="74" customFormat="1" ht="12.5" x14ac:dyDescent="0.25">
      <c r="A79" s="181" t="s">
        <v>193</v>
      </c>
      <c r="B79" s="182" t="s">
        <v>194</v>
      </c>
      <c r="C79" s="79" t="s">
        <v>195</v>
      </c>
      <c r="D79" s="79"/>
      <c r="E79" s="79"/>
      <c r="F79" s="79"/>
      <c r="G79" s="180">
        <f>IFERROR(G25-(G24+(G14+G15+G18+G19)-(G16+G17+G20+G21)), "")</f>
        <v>0</v>
      </c>
      <c r="H79" s="180">
        <f t="shared" ref="H79" si="0">IFERROR(H25-(H24+(H14+H15+H18+H19)-(H16+H17+H20+H21)), "")</f>
        <v>0</v>
      </c>
      <c r="I79" s="176"/>
      <c r="J79" s="77"/>
      <c r="K79" s="102"/>
    </row>
    <row r="80" spans="1:11" s="74" customFormat="1" ht="12.5" x14ac:dyDescent="0.25">
      <c r="A80" s="181" t="s">
        <v>196</v>
      </c>
      <c r="B80" s="183" t="s">
        <v>197</v>
      </c>
      <c r="C80" s="79" t="s">
        <v>198</v>
      </c>
      <c r="D80" s="79"/>
      <c r="E80" s="79"/>
      <c r="F80" s="79"/>
      <c r="G80" s="180">
        <f>IFERROR(G28-(SUM(G29:G30)),"")</f>
        <v>0</v>
      </c>
      <c r="H80" s="180">
        <f t="shared" ref="H80" si="1">IFERROR(H28-(SUM(H29:H30)),"")</f>
        <v>0</v>
      </c>
      <c r="I80" s="176"/>
      <c r="J80" s="171"/>
      <c r="K80" s="102"/>
    </row>
    <row r="81" spans="1:11" s="74" customFormat="1" ht="12.5" x14ac:dyDescent="0.25">
      <c r="A81" s="177" t="s">
        <v>199</v>
      </c>
      <c r="B81" s="178" t="s">
        <v>200</v>
      </c>
      <c r="C81" s="179" t="s">
        <v>201</v>
      </c>
      <c r="D81" s="179"/>
      <c r="E81" s="179"/>
      <c r="F81" s="179"/>
      <c r="G81" s="180">
        <f>IFERROR(G61-(SUM(G54:G60)),"")</f>
        <v>0</v>
      </c>
      <c r="H81" s="180">
        <f>IFERROR(H61-(SUM(H54:H60)),"")</f>
        <v>0</v>
      </c>
      <c r="I81" s="176"/>
      <c r="J81" s="171"/>
      <c r="K81" s="102"/>
    </row>
    <row r="82" spans="1:11" s="74" customFormat="1" ht="12.5" x14ac:dyDescent="0.25">
      <c r="A82" s="177" t="s">
        <v>202</v>
      </c>
      <c r="B82" s="178" t="s">
        <v>203</v>
      </c>
      <c r="C82" s="179" t="s">
        <v>204</v>
      </c>
      <c r="D82" s="179"/>
      <c r="E82" s="179"/>
      <c r="F82" s="179"/>
      <c r="G82" s="180">
        <f>IFERROR(G67-(SUM(G63:G66)),"")</f>
        <v>0</v>
      </c>
      <c r="H82" s="180">
        <f>IFERROR(H67-(SUM(H63:H66)),"")</f>
        <v>0</v>
      </c>
      <c r="I82" s="176"/>
      <c r="J82" s="171"/>
      <c r="K82" s="102"/>
    </row>
    <row r="83" spans="1:11" s="74" customFormat="1" ht="12.5" x14ac:dyDescent="0.25">
      <c r="A83" s="177" t="s">
        <v>205</v>
      </c>
      <c r="B83" s="178" t="s">
        <v>206</v>
      </c>
      <c r="C83" s="179" t="s">
        <v>207</v>
      </c>
      <c r="D83" s="179"/>
      <c r="E83" s="179"/>
      <c r="F83" s="179"/>
      <c r="G83" s="184">
        <f>IFERROR(G69-((G57/(G60+G58+G59+G57))*100),"")</f>
        <v>0</v>
      </c>
      <c r="H83" s="180">
        <f>IFERROR(H69-((H57/(H60+H58+H59+H57))*100),"")</f>
        <v>0</v>
      </c>
      <c r="I83" s="176"/>
      <c r="J83" s="77"/>
      <c r="K83" s="102"/>
    </row>
    <row r="84" spans="1:11" s="74" customFormat="1" ht="12.5" x14ac:dyDescent="0.25">
      <c r="A84" s="177" t="s">
        <v>208</v>
      </c>
      <c r="B84" s="178" t="s">
        <v>209</v>
      </c>
      <c r="C84" s="179" t="s">
        <v>210</v>
      </c>
      <c r="D84" s="179"/>
      <c r="E84" s="179"/>
      <c r="F84" s="179"/>
      <c r="G84" s="184">
        <f>IFERROR(G41-(((G37+G38)*1000000)/((G66+G65)*1000)),"")</f>
        <v>0</v>
      </c>
      <c r="H84" s="180">
        <f>IFERROR(H41-(((H37+H38)*1000000)/((H66+H65)*1000)),"")</f>
        <v>0</v>
      </c>
      <c r="I84" s="176"/>
      <c r="J84" s="77"/>
      <c r="K84" s="102"/>
    </row>
    <row r="85" spans="1:11" s="74" customFormat="1" ht="12.5" x14ac:dyDescent="0.25">
      <c r="A85" s="177" t="s">
        <v>211</v>
      </c>
      <c r="B85" s="178" t="s">
        <v>133</v>
      </c>
      <c r="C85" s="179" t="s">
        <v>212</v>
      </c>
      <c r="D85" s="179"/>
      <c r="E85" s="179"/>
      <c r="F85" s="179"/>
      <c r="G85" s="180">
        <f>IFERROR(G51-(SUM(G45:G50)),"")</f>
        <v>1.4210854715202004E-14</v>
      </c>
      <c r="H85" s="180">
        <f>IFERROR(H51-(SUM(H45:H50)),"")</f>
        <v>1.4210854715202004E-14</v>
      </c>
      <c r="I85" s="176"/>
      <c r="J85" s="77"/>
      <c r="K85" s="102"/>
    </row>
    <row r="86" spans="1:11" s="74" customFormat="1" ht="13" thickBot="1" x14ac:dyDescent="0.3">
      <c r="A86" s="185" t="s">
        <v>213</v>
      </c>
      <c r="B86" s="186" t="s">
        <v>214</v>
      </c>
      <c r="C86" s="187" t="s">
        <v>215</v>
      </c>
      <c r="D86" s="187"/>
      <c r="E86" s="187"/>
      <c r="F86" s="187"/>
      <c r="G86" s="188">
        <f>IFERROR(G74-((G25-G32)-G73), "")</f>
        <v>0</v>
      </c>
      <c r="H86" s="188">
        <f t="shared" ref="H86" si="2">IFERROR(H74-((H25-H32)-H73), "")</f>
        <v>-3.5527136788005009E-15</v>
      </c>
      <c r="I86" s="176"/>
      <c r="J86" s="77"/>
      <c r="K86" s="102"/>
    </row>
    <row r="87" spans="1:11" ht="14" x14ac:dyDescent="0.3">
      <c r="G87" s="74" t="s">
        <v>216</v>
      </c>
    </row>
    <row r="88" spans="1:11" ht="14" x14ac:dyDescent="0.3">
      <c r="G88" s="189" t="s">
        <v>217</v>
      </c>
    </row>
    <row r="89" spans="1:11" ht="14" x14ac:dyDescent="0.3">
      <c r="C89" s="190"/>
      <c r="G89" s="189" t="s">
        <v>218</v>
      </c>
    </row>
    <row r="90" spans="1:11" ht="14" x14ac:dyDescent="0.3">
      <c r="C90" s="190"/>
      <c r="G90" s="74"/>
    </row>
    <row r="91" spans="1:11" ht="14" x14ac:dyDescent="0.3">
      <c r="C91" s="190"/>
    </row>
  </sheetData>
  <mergeCells count="2">
    <mergeCell ref="K39:K41"/>
    <mergeCell ref="K45:K49"/>
  </mergeCells>
  <phoneticPr fontId="1" type="noConversion"/>
  <conditionalFormatting sqref="G77:I80 G83:I86">
    <cfRule type="cellIs" dxfId="5" priority="3" operator="lessThanOrEqual">
      <formula>-0.1</formula>
    </cfRule>
    <cfRule type="cellIs" dxfId="4" priority="4" operator="greaterThanOrEqual">
      <formula>0.1</formula>
    </cfRule>
  </conditionalFormatting>
  <conditionalFormatting sqref="G81:I82">
    <cfRule type="cellIs" dxfId="3" priority="1" operator="lessThanOrEqual">
      <formula>-0.01</formula>
    </cfRule>
    <cfRule type="cellIs" dxfId="2" priority="2" operator="greaterThanOrEqual">
      <formula>0.01</formula>
    </cfRule>
  </conditionalFormatting>
  <pageMargins left="0.70866141732283472" right="0.70866141732283472" top="0.74803149606299213" bottom="0.74803149606299213" header="0.31496062992125984" footer="0.31496062992125984"/>
  <pageSetup paperSize="8"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F89B5-4F60-4751-90A5-1B58A3EED0D3}">
  <sheetPr>
    <pageSetUpPr fitToPage="1"/>
  </sheetPr>
  <dimension ref="A1:K81"/>
  <sheetViews>
    <sheetView topLeftCell="B41" zoomScale="80" zoomScaleNormal="80" workbookViewId="0">
      <selection activeCell="H75" sqref="H75"/>
    </sheetView>
  </sheetViews>
  <sheetFormatPr defaultColWidth="9.1796875" defaultRowHeight="14.25" customHeight="1" x14ac:dyDescent="0.3"/>
  <cols>
    <col min="1" max="1" width="27.453125" style="71" customWidth="1"/>
    <col min="2" max="2" width="71.54296875" style="80" customWidth="1"/>
    <col min="3" max="3" width="47.453125" style="80" customWidth="1"/>
    <col min="4" max="4" width="15.81640625" style="70" customWidth="1"/>
    <col min="5" max="5" width="14.1796875" style="70" customWidth="1"/>
    <col min="6" max="6" width="21.453125" style="71" customWidth="1"/>
    <col min="7" max="7" width="19.54296875" style="71" customWidth="1"/>
    <col min="8" max="8" width="24.1796875" style="71" customWidth="1"/>
    <col min="9" max="9" width="26.453125" style="71" customWidth="1"/>
    <col min="10" max="10" width="54.81640625" style="72" customWidth="1"/>
    <col min="11" max="11" width="18.1796875" style="73" customWidth="1"/>
    <col min="12" max="16384" width="9.1796875" style="70"/>
  </cols>
  <sheetData>
    <row r="1" spans="1:11" ht="27.75" customHeight="1" x14ac:dyDescent="0.3">
      <c r="A1" s="268" t="s">
        <v>21</v>
      </c>
      <c r="B1" s="69"/>
      <c r="C1" s="69"/>
    </row>
    <row r="2" spans="1:11" ht="14" x14ac:dyDescent="0.3">
      <c r="A2" s="74"/>
      <c r="B2" s="69"/>
      <c r="C2" s="69"/>
    </row>
    <row r="3" spans="1:11" ht="14" x14ac:dyDescent="0.3">
      <c r="A3" s="75" t="s">
        <v>6</v>
      </c>
      <c r="B3" s="69" t="s">
        <v>260</v>
      </c>
      <c r="C3" s="69"/>
    </row>
    <row r="4" spans="1:11" ht="14" x14ac:dyDescent="0.3">
      <c r="A4" s="76" t="s">
        <v>22</v>
      </c>
      <c r="B4" s="77">
        <v>1</v>
      </c>
      <c r="C4" s="69"/>
    </row>
    <row r="5" spans="1:11" ht="14" x14ac:dyDescent="0.3">
      <c r="A5" s="75" t="s">
        <v>23</v>
      </c>
      <c r="B5" s="69" t="s">
        <v>8</v>
      </c>
      <c r="C5" s="77"/>
      <c r="D5" s="74"/>
    </row>
    <row r="6" spans="1:11" ht="15.75" customHeight="1" x14ac:dyDescent="0.3">
      <c r="A6" s="78" t="s">
        <v>24</v>
      </c>
      <c r="B6" s="79" t="s">
        <v>25</v>
      </c>
      <c r="C6" s="69"/>
    </row>
    <row r="7" spans="1:11" ht="15.75" customHeight="1" x14ac:dyDescent="0.3">
      <c r="A7" s="78" t="s">
        <v>26</v>
      </c>
      <c r="B7" s="8" t="s">
        <v>219</v>
      </c>
      <c r="C7" s="69"/>
    </row>
    <row r="8" spans="1:11" ht="15.75" customHeight="1" x14ac:dyDescent="0.3">
      <c r="C8" s="69"/>
      <c r="G8" s="189" t="s">
        <v>28</v>
      </c>
    </row>
    <row r="9" spans="1:11" ht="15.75" customHeight="1" thickBot="1" x14ac:dyDescent="0.35">
      <c r="A9" s="74"/>
      <c r="B9" s="69"/>
      <c r="C9" s="69"/>
    </row>
    <row r="10" spans="1:11" s="89" customFormat="1" ht="26.5" thickBot="1" x14ac:dyDescent="0.4">
      <c r="A10" s="82" t="s">
        <v>29</v>
      </c>
      <c r="B10" s="83" t="s">
        <v>30</v>
      </c>
      <c r="C10" s="83" t="s">
        <v>31</v>
      </c>
      <c r="D10" s="83" t="s">
        <v>32</v>
      </c>
      <c r="E10" s="83" t="s">
        <v>33</v>
      </c>
      <c r="F10" s="84" t="s">
        <v>34</v>
      </c>
      <c r="G10" s="85" t="s">
        <v>35</v>
      </c>
      <c r="H10" s="86" t="s">
        <v>36</v>
      </c>
      <c r="I10" s="87" t="s">
        <v>37</v>
      </c>
      <c r="J10" s="88" t="s">
        <v>38</v>
      </c>
    </row>
    <row r="11" spans="1:11" s="191" customFormat="1" ht="14" x14ac:dyDescent="0.3">
      <c r="A11" s="193"/>
      <c r="B11" s="90" t="s">
        <v>39</v>
      </c>
      <c r="C11" s="90"/>
      <c r="D11" s="194"/>
      <c r="E11" s="194"/>
      <c r="F11" s="195"/>
      <c r="G11" s="196"/>
      <c r="H11" s="197"/>
      <c r="I11" s="198"/>
      <c r="J11" s="199"/>
      <c r="K11" s="192"/>
    </row>
    <row r="12" spans="1:11" s="191" customFormat="1" ht="14" x14ac:dyDescent="0.3">
      <c r="A12" s="91"/>
      <c r="B12" s="92" t="s">
        <v>40</v>
      </c>
      <c r="C12" s="92"/>
      <c r="D12" s="200"/>
      <c r="E12" s="200"/>
      <c r="F12" s="201"/>
      <c r="G12" s="202"/>
      <c r="H12" s="203"/>
      <c r="I12" s="204"/>
      <c r="J12" s="205"/>
      <c r="K12" s="192"/>
    </row>
    <row r="13" spans="1:11" s="74" customFormat="1" ht="15.5" x14ac:dyDescent="0.25">
      <c r="A13" s="231" t="s">
        <v>41</v>
      </c>
      <c r="B13" s="232" t="s">
        <v>42</v>
      </c>
      <c r="C13" s="233" t="s">
        <v>43</v>
      </c>
      <c r="D13" s="234" t="s">
        <v>44</v>
      </c>
      <c r="E13" s="235" t="s">
        <v>45</v>
      </c>
      <c r="F13" s="236"/>
      <c r="G13" s="237"/>
      <c r="H13" s="239"/>
      <c r="I13" s="240"/>
      <c r="J13" s="241"/>
      <c r="K13" s="102"/>
    </row>
    <row r="14" spans="1:11" s="74" customFormat="1" ht="23.25" customHeight="1" x14ac:dyDescent="0.25">
      <c r="A14" s="231" t="s">
        <v>47</v>
      </c>
      <c r="B14" s="403" t="s">
        <v>48</v>
      </c>
      <c r="C14" s="379" t="s">
        <v>49</v>
      </c>
      <c r="D14" s="234" t="s">
        <v>44</v>
      </c>
      <c r="E14" s="275" t="s">
        <v>45</v>
      </c>
      <c r="F14" s="276"/>
      <c r="G14" s="237"/>
      <c r="H14" s="239"/>
      <c r="I14" s="240"/>
      <c r="J14" s="241"/>
      <c r="K14" s="102"/>
    </row>
    <row r="15" spans="1:11" s="74" customFormat="1" ht="24" customHeight="1" x14ac:dyDescent="0.25">
      <c r="A15" s="231" t="s">
        <v>50</v>
      </c>
      <c r="B15" s="404" t="s">
        <v>51</v>
      </c>
      <c r="C15" s="379" t="s">
        <v>49</v>
      </c>
      <c r="D15" s="234" t="s">
        <v>44</v>
      </c>
      <c r="E15" s="275" t="s">
        <v>45</v>
      </c>
      <c r="F15" s="276"/>
      <c r="G15" s="237"/>
      <c r="H15" s="239"/>
      <c r="I15" s="240"/>
      <c r="J15" s="241"/>
      <c r="K15" s="102"/>
    </row>
    <row r="16" spans="1:11" s="74" customFormat="1" ht="21.75" customHeight="1" x14ac:dyDescent="0.25">
      <c r="A16" s="231" t="s">
        <v>52</v>
      </c>
      <c r="B16" s="403" t="s">
        <v>53</v>
      </c>
      <c r="C16" s="379" t="s">
        <v>49</v>
      </c>
      <c r="D16" s="234" t="s">
        <v>44</v>
      </c>
      <c r="E16" s="275" t="s">
        <v>45</v>
      </c>
      <c r="F16" s="276"/>
      <c r="G16" s="237"/>
      <c r="H16" s="239"/>
      <c r="I16" s="240"/>
      <c r="J16" s="241"/>
      <c r="K16" s="102"/>
    </row>
    <row r="17" spans="1:11" s="74" customFormat="1" ht="25.5" customHeight="1" x14ac:dyDescent="0.25">
      <c r="A17" s="231" t="s">
        <v>54</v>
      </c>
      <c r="B17" s="404" t="s">
        <v>55</v>
      </c>
      <c r="C17" s="379" t="s">
        <v>49</v>
      </c>
      <c r="D17" s="242" t="s">
        <v>44</v>
      </c>
      <c r="E17" s="275" t="s">
        <v>45</v>
      </c>
      <c r="F17" s="276"/>
      <c r="G17" s="237"/>
      <c r="H17" s="239"/>
      <c r="I17" s="240"/>
      <c r="J17" s="241"/>
      <c r="K17" s="102"/>
    </row>
    <row r="18" spans="1:11" s="74" customFormat="1" ht="24" x14ac:dyDescent="0.25">
      <c r="A18" s="405" t="s">
        <v>220</v>
      </c>
      <c r="B18" s="403" t="s">
        <v>57</v>
      </c>
      <c r="C18" s="379" t="s">
        <v>58</v>
      </c>
      <c r="D18" s="234" t="s">
        <v>44</v>
      </c>
      <c r="E18" s="275" t="s">
        <v>45</v>
      </c>
      <c r="F18" s="277"/>
      <c r="G18" s="243"/>
      <c r="H18" s="244"/>
      <c r="I18" s="245"/>
      <c r="J18" s="241"/>
      <c r="K18" s="102"/>
    </row>
    <row r="19" spans="1:11" s="74" customFormat="1" ht="20.5" x14ac:dyDescent="0.25">
      <c r="A19" s="406" t="s">
        <v>221</v>
      </c>
      <c r="B19" s="404" t="s">
        <v>60</v>
      </c>
      <c r="C19" s="379" t="s">
        <v>58</v>
      </c>
      <c r="D19" s="234" t="s">
        <v>44</v>
      </c>
      <c r="E19" s="275" t="s">
        <v>45</v>
      </c>
      <c r="F19" s="277"/>
      <c r="G19" s="243"/>
      <c r="H19" s="244"/>
      <c r="I19" s="245"/>
      <c r="J19" s="241"/>
      <c r="K19" s="102"/>
    </row>
    <row r="20" spans="1:11" s="74" customFormat="1" ht="20.5" x14ac:dyDescent="0.5">
      <c r="A20" s="407" t="s">
        <v>222</v>
      </c>
      <c r="B20" s="403" t="s">
        <v>62</v>
      </c>
      <c r="C20" s="379" t="s">
        <v>58</v>
      </c>
      <c r="D20" s="234" t="s">
        <v>44</v>
      </c>
      <c r="E20" s="275" t="s">
        <v>45</v>
      </c>
      <c r="F20" s="277"/>
      <c r="G20" s="243"/>
      <c r="H20" s="244"/>
      <c r="I20" s="245"/>
      <c r="J20" s="241"/>
      <c r="K20" s="102"/>
    </row>
    <row r="21" spans="1:11" s="74" customFormat="1" ht="20.5" x14ac:dyDescent="0.5">
      <c r="A21" s="407" t="s">
        <v>223</v>
      </c>
      <c r="B21" s="404" t="s">
        <v>64</v>
      </c>
      <c r="C21" s="379" t="s">
        <v>58</v>
      </c>
      <c r="D21" s="408" t="s">
        <v>44</v>
      </c>
      <c r="E21" s="275" t="s">
        <v>45</v>
      </c>
      <c r="F21" s="277"/>
      <c r="G21" s="243"/>
      <c r="H21" s="244"/>
      <c r="I21" s="245"/>
      <c r="J21" s="241"/>
      <c r="K21" s="102"/>
    </row>
    <row r="22" spans="1:11" s="74" customFormat="1" ht="15.5" x14ac:dyDescent="0.25">
      <c r="A22" s="406" t="s">
        <v>66</v>
      </c>
      <c r="B22" s="403" t="s">
        <v>67</v>
      </c>
      <c r="C22" s="246" t="s">
        <v>43</v>
      </c>
      <c r="D22" s="242" t="s">
        <v>44</v>
      </c>
      <c r="E22" s="275" t="s">
        <v>45</v>
      </c>
      <c r="F22" s="277"/>
      <c r="G22" s="243"/>
      <c r="H22" s="244"/>
      <c r="I22" s="245"/>
      <c r="J22" s="241"/>
      <c r="K22" s="102"/>
    </row>
    <row r="23" spans="1:11" s="74" customFormat="1" ht="48.75" customHeight="1" x14ac:dyDescent="0.25">
      <c r="A23" s="409" t="s">
        <v>224</v>
      </c>
      <c r="B23" s="410" t="s">
        <v>69</v>
      </c>
      <c r="C23" s="112" t="s">
        <v>70</v>
      </c>
      <c r="D23" s="113" t="s">
        <v>44</v>
      </c>
      <c r="E23" s="411" t="s">
        <v>45</v>
      </c>
      <c r="F23" s="281" t="s">
        <v>46</v>
      </c>
      <c r="G23" s="109">
        <v>388.64</v>
      </c>
      <c r="H23" s="115">
        <f>G23</f>
        <v>388.64</v>
      </c>
      <c r="I23" s="479" t="s">
        <v>292</v>
      </c>
      <c r="J23" s="101" t="s">
        <v>291</v>
      </c>
      <c r="K23" s="102"/>
    </row>
    <row r="24" spans="1:11" s="74" customFormat="1" ht="37.5" customHeight="1" x14ac:dyDescent="0.25">
      <c r="A24" s="117" t="s">
        <v>71</v>
      </c>
      <c r="B24" s="282" t="s">
        <v>72</v>
      </c>
      <c r="C24" s="112" t="s">
        <v>73</v>
      </c>
      <c r="D24" s="113" t="s">
        <v>44</v>
      </c>
      <c r="E24" s="411" t="s">
        <v>45</v>
      </c>
      <c r="F24" s="281" t="s">
        <v>46</v>
      </c>
      <c r="G24" s="114">
        <f>G23-(G27+G28)</f>
        <v>356.45</v>
      </c>
      <c r="H24" s="115">
        <f>G24</f>
        <v>356.45</v>
      </c>
      <c r="I24" s="479" t="s">
        <v>292</v>
      </c>
      <c r="J24" s="101"/>
      <c r="K24" s="102"/>
    </row>
    <row r="25" spans="1:11" s="74" customFormat="1" ht="69.650000000000006" customHeight="1" x14ac:dyDescent="0.25">
      <c r="A25" s="118" t="s">
        <v>74</v>
      </c>
      <c r="B25" s="282" t="s">
        <v>75</v>
      </c>
      <c r="C25" s="150" t="s">
        <v>225</v>
      </c>
      <c r="D25" s="119" t="s">
        <v>44</v>
      </c>
      <c r="E25" s="412" t="s">
        <v>45</v>
      </c>
      <c r="F25" s="281" t="s">
        <v>46</v>
      </c>
      <c r="G25" s="466">
        <f>G24+'AR outturn data template'!G19-'AR outturn data template'!G21</f>
        <v>319.07</v>
      </c>
      <c r="H25" s="462">
        <f>G25</f>
        <v>319.07</v>
      </c>
      <c r="I25" s="479" t="s">
        <v>292</v>
      </c>
      <c r="J25" s="101"/>
      <c r="K25" s="102"/>
    </row>
    <row r="26" spans="1:11" s="75" customFormat="1" ht="13" x14ac:dyDescent="0.3">
      <c r="A26" s="120"/>
      <c r="B26" s="334" t="s">
        <v>77</v>
      </c>
      <c r="C26" s="121"/>
      <c r="D26" s="207"/>
      <c r="E26" s="377"/>
      <c r="F26" s="378"/>
      <c r="G26" s="208"/>
      <c r="H26" s="209"/>
      <c r="I26" s="210"/>
      <c r="J26" s="211"/>
      <c r="K26" s="206"/>
    </row>
    <row r="27" spans="1:11" s="74" customFormat="1" ht="21.65" customHeight="1" x14ac:dyDescent="0.25">
      <c r="A27" s="107" t="s">
        <v>78</v>
      </c>
      <c r="B27" s="122" t="s">
        <v>79</v>
      </c>
      <c r="C27" s="122" t="s">
        <v>43</v>
      </c>
      <c r="D27" s="105" t="s">
        <v>44</v>
      </c>
      <c r="E27" s="105" t="s">
        <v>45</v>
      </c>
      <c r="F27" s="123" t="s">
        <v>46</v>
      </c>
      <c r="G27" s="98">
        <v>17.63</v>
      </c>
      <c r="H27" s="99">
        <f>G27</f>
        <v>17.63</v>
      </c>
      <c r="I27" s="100" t="s">
        <v>292</v>
      </c>
      <c r="J27" s="101" t="s">
        <v>288</v>
      </c>
      <c r="K27" s="102"/>
    </row>
    <row r="28" spans="1:11" s="74" customFormat="1" ht="62.5" x14ac:dyDescent="0.25">
      <c r="A28" s="107" t="s">
        <v>80</v>
      </c>
      <c r="B28" s="125" t="s">
        <v>81</v>
      </c>
      <c r="C28" s="125" t="s">
        <v>43</v>
      </c>
      <c r="D28" s="105" t="s">
        <v>44</v>
      </c>
      <c r="E28" s="105" t="s">
        <v>45</v>
      </c>
      <c r="F28" s="126" t="s">
        <v>46</v>
      </c>
      <c r="G28" s="114">
        <v>14.56</v>
      </c>
      <c r="H28" s="115">
        <f>G28</f>
        <v>14.56</v>
      </c>
      <c r="I28" s="479" t="s">
        <v>292</v>
      </c>
      <c r="J28" s="101" t="s">
        <v>261</v>
      </c>
      <c r="K28" s="102"/>
    </row>
    <row r="29" spans="1:11" s="74" customFormat="1" ht="25" x14ac:dyDescent="0.25">
      <c r="A29" s="247" t="s">
        <v>82</v>
      </c>
      <c r="B29" s="248" t="s">
        <v>83</v>
      </c>
      <c r="C29" s="248" t="s">
        <v>84</v>
      </c>
      <c r="D29" s="249" t="s">
        <v>44</v>
      </c>
      <c r="E29" s="249" t="s">
        <v>45</v>
      </c>
      <c r="F29" s="250"/>
      <c r="G29" s="243"/>
      <c r="H29" s="244"/>
      <c r="I29" s="245"/>
      <c r="J29" s="241"/>
      <c r="K29" s="102"/>
    </row>
    <row r="30" spans="1:11" s="74" customFormat="1" ht="25.5" thickBot="1" x14ac:dyDescent="0.3">
      <c r="A30" s="247" t="s">
        <v>86</v>
      </c>
      <c r="B30" s="248" t="s">
        <v>87</v>
      </c>
      <c r="C30" s="248" t="s">
        <v>84</v>
      </c>
      <c r="D30" s="249" t="s">
        <v>44</v>
      </c>
      <c r="E30" s="249" t="s">
        <v>45</v>
      </c>
      <c r="F30" s="250"/>
      <c r="G30" s="251"/>
      <c r="H30" s="252"/>
      <c r="I30" s="251"/>
      <c r="J30" s="253"/>
      <c r="K30" s="102"/>
    </row>
    <row r="31" spans="1:11" s="75" customFormat="1" ht="13" x14ac:dyDescent="0.3">
      <c r="A31" s="212"/>
      <c r="B31" s="133" t="s">
        <v>88</v>
      </c>
      <c r="C31" s="133"/>
      <c r="D31" s="213"/>
      <c r="E31" s="213"/>
      <c r="F31" s="214"/>
      <c r="G31" s="215"/>
      <c r="H31" s="216"/>
      <c r="I31" s="217"/>
      <c r="J31" s="218"/>
      <c r="K31" s="206"/>
    </row>
    <row r="32" spans="1:11" s="74" customFormat="1" ht="50" x14ac:dyDescent="0.25">
      <c r="A32" s="107" t="s">
        <v>89</v>
      </c>
      <c r="B32" s="125" t="s">
        <v>90</v>
      </c>
      <c r="C32" s="125" t="s">
        <v>91</v>
      </c>
      <c r="D32" s="105" t="s">
        <v>44</v>
      </c>
      <c r="E32" s="105" t="s">
        <v>45</v>
      </c>
      <c r="F32" s="126" t="s">
        <v>46</v>
      </c>
      <c r="G32" s="457">
        <f>'AR outturn data template'!G32*1.041</f>
        <v>334.10894999999994</v>
      </c>
      <c r="H32" s="462">
        <f>G32</f>
        <v>334.10894999999994</v>
      </c>
      <c r="I32" s="479" t="s">
        <v>292</v>
      </c>
      <c r="J32" s="101" t="s">
        <v>287</v>
      </c>
      <c r="K32" s="102"/>
    </row>
    <row r="33" spans="1:11" s="74" customFormat="1" ht="15.5" x14ac:dyDescent="0.25">
      <c r="A33" s="254" t="s">
        <v>92</v>
      </c>
      <c r="B33" s="255" t="s">
        <v>93</v>
      </c>
      <c r="C33" s="255" t="s">
        <v>94</v>
      </c>
      <c r="D33" s="238" t="s">
        <v>44</v>
      </c>
      <c r="E33" s="238" t="s">
        <v>45</v>
      </c>
      <c r="F33" s="256"/>
      <c r="G33" s="243"/>
      <c r="H33" s="244"/>
      <c r="I33" s="245"/>
      <c r="J33" s="241"/>
      <c r="K33" s="102"/>
    </row>
    <row r="34" spans="1:11" s="75" customFormat="1" ht="13" x14ac:dyDescent="0.3">
      <c r="A34" s="135"/>
      <c r="B34" s="136" t="s">
        <v>95</v>
      </c>
      <c r="C34" s="219"/>
      <c r="D34" s="219"/>
      <c r="E34" s="219"/>
      <c r="F34" s="220"/>
      <c r="G34" s="208"/>
      <c r="H34" s="209"/>
      <c r="I34" s="210"/>
      <c r="J34" s="211"/>
      <c r="K34" s="206"/>
    </row>
    <row r="35" spans="1:11" s="74" customFormat="1" ht="15.5" x14ac:dyDescent="0.25">
      <c r="A35" s="137" t="s">
        <v>96</v>
      </c>
      <c r="B35" s="138" t="s">
        <v>97</v>
      </c>
      <c r="C35" s="112" t="s">
        <v>43</v>
      </c>
      <c r="D35" s="113" t="s">
        <v>44</v>
      </c>
      <c r="E35" s="139" t="s">
        <v>45</v>
      </c>
      <c r="F35" s="140" t="s">
        <v>46</v>
      </c>
      <c r="G35" s="457">
        <f>'AR outturn data template'!G35*1.041</f>
        <v>64.825326261960015</v>
      </c>
      <c r="H35" s="462">
        <f t="shared" ref="H35:H43" si="0">G35</f>
        <v>64.825326261960015</v>
      </c>
      <c r="I35" s="479" t="s">
        <v>292</v>
      </c>
      <c r="J35" s="101" t="s">
        <v>287</v>
      </c>
      <c r="K35" s="102"/>
    </row>
    <row r="36" spans="1:11" s="74" customFormat="1" ht="15.5" x14ac:dyDescent="0.25">
      <c r="A36" s="413" t="s">
        <v>98</v>
      </c>
      <c r="B36" s="414" t="s">
        <v>99</v>
      </c>
      <c r="C36" s="112" t="s">
        <v>43</v>
      </c>
      <c r="D36" s="113" t="s">
        <v>44</v>
      </c>
      <c r="E36" s="415" t="s">
        <v>45</v>
      </c>
      <c r="F36" s="416" t="s">
        <v>46</v>
      </c>
      <c r="G36" s="457">
        <f>'AR outturn data template'!G36*1.041</f>
        <v>1.5116684914576519</v>
      </c>
      <c r="H36" s="487">
        <f t="shared" si="0"/>
        <v>1.5116684914576519</v>
      </c>
      <c r="I36" s="479" t="s">
        <v>292</v>
      </c>
      <c r="J36" s="101" t="s">
        <v>287</v>
      </c>
      <c r="K36" s="102"/>
    </row>
    <row r="37" spans="1:11" s="74" customFormat="1" ht="15.5" x14ac:dyDescent="0.25">
      <c r="A37" s="413" t="s">
        <v>100</v>
      </c>
      <c r="B37" s="417" t="s">
        <v>101</v>
      </c>
      <c r="C37" s="112" t="s">
        <v>43</v>
      </c>
      <c r="D37" s="113" t="s">
        <v>44</v>
      </c>
      <c r="E37" s="415" t="s">
        <v>45</v>
      </c>
      <c r="F37" s="416" t="s">
        <v>46</v>
      </c>
      <c r="G37" s="457">
        <f>'AR outturn data template'!G37*1.041</f>
        <v>66.500645732833888</v>
      </c>
      <c r="H37" s="462">
        <f t="shared" si="0"/>
        <v>66.500645732833888</v>
      </c>
      <c r="I37" s="479" t="s">
        <v>292</v>
      </c>
      <c r="J37" s="101" t="s">
        <v>287</v>
      </c>
      <c r="K37" s="102"/>
    </row>
    <row r="38" spans="1:11" s="74" customFormat="1" ht="15.5" x14ac:dyDescent="0.25">
      <c r="A38" s="418" t="s">
        <v>102</v>
      </c>
      <c r="B38" s="419" t="s">
        <v>103</v>
      </c>
      <c r="C38" s="141" t="s">
        <v>43</v>
      </c>
      <c r="D38" s="113" t="s">
        <v>44</v>
      </c>
      <c r="E38" s="415" t="s">
        <v>45</v>
      </c>
      <c r="F38" s="416" t="s">
        <v>46</v>
      </c>
      <c r="G38" s="457">
        <f>'AR outturn data template'!G38*1.041</f>
        <v>131.75983658137076</v>
      </c>
      <c r="H38" s="462">
        <f t="shared" si="0"/>
        <v>131.75983658137076</v>
      </c>
      <c r="I38" s="479" t="s">
        <v>292</v>
      </c>
      <c r="J38" s="101" t="s">
        <v>287</v>
      </c>
      <c r="K38" s="102"/>
    </row>
    <row r="39" spans="1:11" s="74" customFormat="1" ht="37.5" x14ac:dyDescent="0.25">
      <c r="A39" s="418" t="s">
        <v>104</v>
      </c>
      <c r="B39" s="419" t="s">
        <v>105</v>
      </c>
      <c r="C39" s="141" t="s">
        <v>106</v>
      </c>
      <c r="D39" s="113" t="s">
        <v>107</v>
      </c>
      <c r="E39" s="415" t="s">
        <v>108</v>
      </c>
      <c r="F39" s="416" t="s">
        <v>46</v>
      </c>
      <c r="G39" s="457">
        <f>'AR outturn data template'!G39*1.041</f>
        <v>114.98756889734716</v>
      </c>
      <c r="H39" s="462">
        <f t="shared" si="0"/>
        <v>114.98756889734716</v>
      </c>
      <c r="I39" s="479" t="s">
        <v>292</v>
      </c>
      <c r="J39" s="101" t="s">
        <v>287</v>
      </c>
      <c r="K39" s="502"/>
    </row>
    <row r="40" spans="1:11" s="74" customFormat="1" ht="37.5" x14ac:dyDescent="0.25">
      <c r="A40" s="418" t="s">
        <v>109</v>
      </c>
      <c r="B40" s="420" t="s">
        <v>110</v>
      </c>
      <c r="C40" s="141" t="s">
        <v>111</v>
      </c>
      <c r="D40" s="113" t="s">
        <v>107</v>
      </c>
      <c r="E40" s="415" t="s">
        <v>108</v>
      </c>
      <c r="F40" s="416" t="s">
        <v>46</v>
      </c>
      <c r="G40" s="457">
        <f>'AR outturn data template'!G40*1.041</f>
        <v>162.02098132670307</v>
      </c>
      <c r="H40" s="462">
        <f t="shared" si="0"/>
        <v>162.02098132670307</v>
      </c>
      <c r="I40" s="479" t="s">
        <v>292</v>
      </c>
      <c r="J40" s="101" t="s">
        <v>287</v>
      </c>
      <c r="K40" s="502"/>
    </row>
    <row r="41" spans="1:11" s="74" customFormat="1" ht="50" x14ac:dyDescent="0.25">
      <c r="A41" s="418" t="s">
        <v>112</v>
      </c>
      <c r="B41" s="414" t="s">
        <v>113</v>
      </c>
      <c r="C41" s="141" t="s">
        <v>114</v>
      </c>
      <c r="D41" s="113" t="s">
        <v>107</v>
      </c>
      <c r="E41" s="415" t="s">
        <v>108</v>
      </c>
      <c r="F41" s="416" t="s">
        <v>46</v>
      </c>
      <c r="G41" s="457">
        <f>'AR outturn data template'!G41*1.041</f>
        <v>142.47395168732314</v>
      </c>
      <c r="H41" s="462">
        <f t="shared" si="0"/>
        <v>142.47395168732314</v>
      </c>
      <c r="I41" s="479" t="s">
        <v>292</v>
      </c>
      <c r="J41" s="101" t="s">
        <v>287</v>
      </c>
      <c r="K41" s="502"/>
    </row>
    <row r="42" spans="1:11" s="74" customFormat="1" ht="15.5" x14ac:dyDescent="0.25">
      <c r="A42" s="292" t="s">
        <v>115</v>
      </c>
      <c r="B42" s="420" t="s">
        <v>116</v>
      </c>
      <c r="C42" s="141" t="s">
        <v>43</v>
      </c>
      <c r="D42" s="113" t="s">
        <v>44</v>
      </c>
      <c r="E42" s="139" t="s">
        <v>45</v>
      </c>
      <c r="F42" s="416" t="s">
        <v>46</v>
      </c>
      <c r="G42" s="457">
        <f>'AR outturn data template'!G42*1.041</f>
        <v>1.6874713852672796</v>
      </c>
      <c r="H42" s="462">
        <f t="shared" si="0"/>
        <v>1.6874713852672796</v>
      </c>
      <c r="I42" s="479" t="s">
        <v>292</v>
      </c>
      <c r="J42" s="101" t="s">
        <v>287</v>
      </c>
      <c r="K42" s="102"/>
    </row>
    <row r="43" spans="1:11" s="74" customFormat="1" ht="15.5" x14ac:dyDescent="0.25">
      <c r="A43" s="293" t="s">
        <v>117</v>
      </c>
      <c r="B43" s="417" t="s">
        <v>118</v>
      </c>
      <c r="C43" s="141" t="s">
        <v>43</v>
      </c>
      <c r="D43" s="113" t="s">
        <v>44</v>
      </c>
      <c r="E43" s="415" t="s">
        <v>45</v>
      </c>
      <c r="F43" s="416" t="s">
        <v>46</v>
      </c>
      <c r="G43" s="457">
        <f>'AR outturn data template'!G43*1.041</f>
        <v>1.1348554006918896</v>
      </c>
      <c r="H43" s="462">
        <f t="shared" si="0"/>
        <v>1.1348554006918896</v>
      </c>
      <c r="I43" s="479" t="s">
        <v>292</v>
      </c>
      <c r="J43" s="101" t="s">
        <v>287</v>
      </c>
      <c r="K43" s="102"/>
    </row>
    <row r="44" spans="1:11" s="75" customFormat="1" ht="13" x14ac:dyDescent="0.3">
      <c r="A44" s="142"/>
      <c r="B44" s="421" t="s">
        <v>119</v>
      </c>
      <c r="C44" s="143"/>
      <c r="D44" s="221"/>
      <c r="E44" s="422"/>
      <c r="F44" s="423"/>
      <c r="G44" s="208"/>
      <c r="H44" s="209"/>
      <c r="I44" s="210"/>
      <c r="J44" s="211"/>
      <c r="K44" s="206"/>
    </row>
    <row r="45" spans="1:11" s="74" customFormat="1" ht="15.5" x14ac:dyDescent="0.25">
      <c r="A45" s="424" t="s">
        <v>120</v>
      </c>
      <c r="B45" s="404" t="s">
        <v>121</v>
      </c>
      <c r="C45" s="246" t="s">
        <v>43</v>
      </c>
      <c r="D45" s="242" t="s">
        <v>44</v>
      </c>
      <c r="E45" s="425" t="s">
        <v>45</v>
      </c>
      <c r="F45" s="426"/>
      <c r="G45" s="243"/>
      <c r="H45" s="244"/>
      <c r="I45" s="245"/>
      <c r="J45" s="241"/>
      <c r="K45" s="502"/>
    </row>
    <row r="46" spans="1:11" s="74" customFormat="1" ht="15.5" x14ac:dyDescent="0.25">
      <c r="A46" s="424" t="s">
        <v>122</v>
      </c>
      <c r="B46" s="427" t="s">
        <v>123</v>
      </c>
      <c r="C46" s="246" t="s">
        <v>43</v>
      </c>
      <c r="D46" s="242" t="s">
        <v>44</v>
      </c>
      <c r="E46" s="425" t="s">
        <v>45</v>
      </c>
      <c r="F46" s="426"/>
      <c r="G46" s="243"/>
      <c r="H46" s="244"/>
      <c r="I46" s="245"/>
      <c r="J46" s="241"/>
      <c r="K46" s="503"/>
    </row>
    <row r="47" spans="1:11" s="74" customFormat="1" ht="15.5" x14ac:dyDescent="0.25">
      <c r="A47" s="424" t="s">
        <v>124</v>
      </c>
      <c r="B47" s="427" t="s">
        <v>125</v>
      </c>
      <c r="C47" s="246" t="s">
        <v>43</v>
      </c>
      <c r="D47" s="242" t="s">
        <v>44</v>
      </c>
      <c r="E47" s="425" t="s">
        <v>45</v>
      </c>
      <c r="F47" s="426"/>
      <c r="G47" s="243"/>
      <c r="H47" s="244"/>
      <c r="I47" s="245"/>
      <c r="J47" s="241"/>
      <c r="K47" s="503"/>
    </row>
    <row r="48" spans="1:11" s="74" customFormat="1" ht="15.5" x14ac:dyDescent="0.25">
      <c r="A48" s="424" t="s">
        <v>126</v>
      </c>
      <c r="B48" s="404" t="s">
        <v>127</v>
      </c>
      <c r="C48" s="246" t="s">
        <v>43</v>
      </c>
      <c r="D48" s="242" t="s">
        <v>44</v>
      </c>
      <c r="E48" s="425" t="s">
        <v>45</v>
      </c>
      <c r="F48" s="426"/>
      <c r="G48" s="243"/>
      <c r="H48" s="244"/>
      <c r="I48" s="245"/>
      <c r="J48" s="241"/>
      <c r="K48" s="503"/>
    </row>
    <row r="49" spans="1:11" s="74" customFormat="1" ht="15.5" x14ac:dyDescent="0.25">
      <c r="A49" s="424" t="s">
        <v>128</v>
      </c>
      <c r="B49" s="428" t="s">
        <v>129</v>
      </c>
      <c r="C49" s="246" t="s">
        <v>43</v>
      </c>
      <c r="D49" s="429" t="s">
        <v>44</v>
      </c>
      <c r="E49" s="425" t="s">
        <v>45</v>
      </c>
      <c r="F49" s="426"/>
      <c r="G49" s="243"/>
      <c r="H49" s="244"/>
      <c r="I49" s="245"/>
      <c r="J49" s="241"/>
      <c r="K49" s="503"/>
    </row>
    <row r="50" spans="1:11" s="74" customFormat="1" ht="15.5" x14ac:dyDescent="0.25">
      <c r="A50" s="430" t="s">
        <v>130</v>
      </c>
      <c r="B50" s="431" t="s">
        <v>131</v>
      </c>
      <c r="C50" s="141" t="s">
        <v>43</v>
      </c>
      <c r="D50" s="144" t="s">
        <v>44</v>
      </c>
      <c r="E50" s="415" t="s">
        <v>45</v>
      </c>
      <c r="F50" s="416" t="s">
        <v>46</v>
      </c>
      <c r="G50" s="457">
        <f>'AR outturn data template'!G50*1.041</f>
        <v>44.33088078486999</v>
      </c>
      <c r="H50" s="462">
        <f>G50</f>
        <v>44.33088078486999</v>
      </c>
      <c r="I50" s="479" t="s">
        <v>292</v>
      </c>
      <c r="J50" s="101" t="s">
        <v>287</v>
      </c>
      <c r="K50" s="102"/>
    </row>
    <row r="51" spans="1:11" s="74" customFormat="1" ht="16" thickBot="1" x14ac:dyDescent="0.3">
      <c r="A51" s="418" t="s">
        <v>132</v>
      </c>
      <c r="B51" s="410" t="s">
        <v>133</v>
      </c>
      <c r="C51" s="432" t="s">
        <v>134</v>
      </c>
      <c r="D51" s="433" t="s">
        <v>44</v>
      </c>
      <c r="E51" s="434" t="s">
        <v>45</v>
      </c>
      <c r="F51" s="435" t="s">
        <v>46</v>
      </c>
      <c r="G51" s="478">
        <f>'AR outturn data template'!G51*1.041</f>
        <v>66.692242612964151</v>
      </c>
      <c r="H51" s="464">
        <f>G51</f>
        <v>66.692242612964151</v>
      </c>
      <c r="I51" s="480" t="s">
        <v>292</v>
      </c>
      <c r="J51" s="101" t="s">
        <v>287</v>
      </c>
      <c r="K51" s="102"/>
    </row>
    <row r="52" spans="1:11" s="75" customFormat="1" ht="13" x14ac:dyDescent="0.3">
      <c r="A52" s="222"/>
      <c r="B52" s="133" t="s">
        <v>135</v>
      </c>
      <c r="C52" s="133"/>
      <c r="D52" s="145"/>
      <c r="E52" s="328"/>
      <c r="F52" s="376"/>
      <c r="G52" s="215"/>
      <c r="H52" s="216"/>
      <c r="I52" s="217"/>
      <c r="J52" s="218"/>
      <c r="K52" s="206"/>
    </row>
    <row r="53" spans="1:11" s="75" customFormat="1" ht="13" x14ac:dyDescent="0.3">
      <c r="A53" s="91"/>
      <c r="B53" s="92" t="s">
        <v>136</v>
      </c>
      <c r="C53" s="92"/>
      <c r="D53" s="223"/>
      <c r="E53" s="219"/>
      <c r="F53" s="220"/>
      <c r="G53" s="208"/>
      <c r="H53" s="209"/>
      <c r="I53" s="210"/>
      <c r="J53" s="211"/>
      <c r="K53" s="206"/>
    </row>
    <row r="54" spans="1:11" s="74" customFormat="1" ht="15.5" x14ac:dyDescent="0.25">
      <c r="A54" s="240" t="s">
        <v>137</v>
      </c>
      <c r="B54" s="257" t="s">
        <v>138</v>
      </c>
      <c r="C54" s="257" t="s">
        <v>139</v>
      </c>
      <c r="D54" s="258" t="s">
        <v>140</v>
      </c>
      <c r="E54" s="234" t="s">
        <v>141</v>
      </c>
      <c r="F54" s="259"/>
      <c r="G54" s="243"/>
      <c r="H54" s="244"/>
      <c r="I54" s="245"/>
      <c r="J54" s="241"/>
      <c r="K54" s="102"/>
    </row>
    <row r="55" spans="1:11" s="74" customFormat="1" ht="15.5" x14ac:dyDescent="0.25">
      <c r="A55" s="260" t="s">
        <v>142</v>
      </c>
      <c r="B55" s="261" t="s">
        <v>143</v>
      </c>
      <c r="C55" s="246" t="s">
        <v>139</v>
      </c>
      <c r="D55" s="242" t="s">
        <v>140</v>
      </c>
      <c r="E55" s="436" t="s">
        <v>141</v>
      </c>
      <c r="F55" s="277"/>
      <c r="G55" s="243"/>
      <c r="H55" s="244"/>
      <c r="I55" s="245"/>
      <c r="J55" s="241"/>
      <c r="K55" s="102"/>
    </row>
    <row r="56" spans="1:11" s="74" customFormat="1" ht="12.5" x14ac:dyDescent="0.25">
      <c r="A56" s="300" t="s">
        <v>144</v>
      </c>
      <c r="B56" s="301" t="s">
        <v>145</v>
      </c>
      <c r="C56" s="246" t="s">
        <v>139</v>
      </c>
      <c r="D56" s="242" t="s">
        <v>140</v>
      </c>
      <c r="E56" s="437" t="s">
        <v>141</v>
      </c>
      <c r="F56" s="277"/>
      <c r="G56" s="243"/>
      <c r="H56" s="244"/>
      <c r="I56" s="245"/>
      <c r="J56" s="241"/>
      <c r="K56" s="102"/>
    </row>
    <row r="57" spans="1:11" s="74" customFormat="1" ht="15.5" x14ac:dyDescent="0.25">
      <c r="A57" s="302" t="s">
        <v>146</v>
      </c>
      <c r="B57" s="301" t="s">
        <v>147</v>
      </c>
      <c r="C57" s="246" t="s">
        <v>139</v>
      </c>
      <c r="D57" s="242" t="s">
        <v>140</v>
      </c>
      <c r="E57" s="438" t="s">
        <v>141</v>
      </c>
      <c r="F57" s="277"/>
      <c r="G57" s="243"/>
      <c r="H57" s="244"/>
      <c r="I57" s="245"/>
      <c r="J57" s="241"/>
      <c r="K57" s="102"/>
    </row>
    <row r="58" spans="1:11" s="74" customFormat="1" ht="15.5" x14ac:dyDescent="0.25">
      <c r="A58" s="231" t="s">
        <v>148</v>
      </c>
      <c r="B58" s="262" t="s">
        <v>149</v>
      </c>
      <c r="C58" s="246" t="s">
        <v>139</v>
      </c>
      <c r="D58" s="242" t="s">
        <v>140</v>
      </c>
      <c r="E58" s="438" t="s">
        <v>141</v>
      </c>
      <c r="F58" s="277"/>
      <c r="G58" s="243"/>
      <c r="H58" s="244"/>
      <c r="I58" s="245"/>
      <c r="J58" s="241"/>
      <c r="K58" s="102"/>
    </row>
    <row r="59" spans="1:11" s="74" customFormat="1" ht="15.5" x14ac:dyDescent="0.25">
      <c r="A59" s="439" t="s">
        <v>150</v>
      </c>
      <c r="B59" s="427" t="s">
        <v>151</v>
      </c>
      <c r="C59" s="246" t="s">
        <v>139</v>
      </c>
      <c r="D59" s="242" t="s">
        <v>140</v>
      </c>
      <c r="E59" s="438" t="s">
        <v>141</v>
      </c>
      <c r="F59" s="277"/>
      <c r="G59" s="243"/>
      <c r="H59" s="244"/>
      <c r="I59" s="245"/>
      <c r="J59" s="241"/>
      <c r="K59" s="102"/>
    </row>
    <row r="60" spans="1:11" s="74" customFormat="1" ht="15.5" x14ac:dyDescent="0.25">
      <c r="A60" s="424" t="s">
        <v>152</v>
      </c>
      <c r="B60" s="427" t="s">
        <v>153</v>
      </c>
      <c r="C60" s="246" t="s">
        <v>139</v>
      </c>
      <c r="D60" s="242" t="s">
        <v>140</v>
      </c>
      <c r="E60" s="438" t="s">
        <v>141</v>
      </c>
      <c r="F60" s="277"/>
      <c r="G60" s="243"/>
      <c r="H60" s="244"/>
      <c r="I60" s="245"/>
      <c r="J60" s="241"/>
      <c r="K60" s="102"/>
    </row>
    <row r="61" spans="1:11" s="74" customFormat="1" ht="50" x14ac:dyDescent="0.25">
      <c r="A61" s="302" t="s">
        <v>154</v>
      </c>
      <c r="B61" s="303" t="s">
        <v>155</v>
      </c>
      <c r="C61" s="301" t="s">
        <v>156</v>
      </c>
      <c r="D61" s="304" t="s">
        <v>140</v>
      </c>
      <c r="E61" s="275" t="s">
        <v>141</v>
      </c>
      <c r="F61" s="277"/>
      <c r="G61" s="243"/>
      <c r="H61" s="244"/>
      <c r="I61" s="245"/>
      <c r="J61" s="241"/>
      <c r="K61" s="102"/>
    </row>
    <row r="62" spans="1:11" s="75" customFormat="1" ht="13" x14ac:dyDescent="0.3">
      <c r="A62" s="440"/>
      <c r="B62" s="441" t="s">
        <v>157</v>
      </c>
      <c r="C62" s="306"/>
      <c r="D62" s="325"/>
      <c r="E62" s="389"/>
      <c r="F62" s="374"/>
      <c r="G62" s="208"/>
      <c r="H62" s="209"/>
      <c r="I62" s="210"/>
      <c r="J62" s="211"/>
      <c r="K62" s="206"/>
    </row>
    <row r="63" spans="1:11" s="74" customFormat="1" ht="15.5" x14ac:dyDescent="0.25">
      <c r="A63" s="439" t="s">
        <v>158</v>
      </c>
      <c r="B63" s="404" t="s">
        <v>159</v>
      </c>
      <c r="C63" s="246" t="s">
        <v>139</v>
      </c>
      <c r="D63" s="242" t="s">
        <v>140</v>
      </c>
      <c r="E63" s="438" t="s">
        <v>141</v>
      </c>
      <c r="F63" s="277"/>
      <c r="G63" s="243"/>
      <c r="H63" s="244"/>
      <c r="I63" s="245"/>
      <c r="J63" s="241"/>
      <c r="K63" s="102"/>
    </row>
    <row r="64" spans="1:11" s="74" customFormat="1" ht="15.5" x14ac:dyDescent="0.25">
      <c r="A64" s="439" t="s">
        <v>160</v>
      </c>
      <c r="B64" s="427" t="s">
        <v>161</v>
      </c>
      <c r="C64" s="246" t="s">
        <v>139</v>
      </c>
      <c r="D64" s="304" t="s">
        <v>140</v>
      </c>
      <c r="E64" s="275" t="s">
        <v>141</v>
      </c>
      <c r="F64" s="277"/>
      <c r="G64" s="243"/>
      <c r="H64" s="244"/>
      <c r="I64" s="245"/>
      <c r="J64" s="241"/>
      <c r="K64" s="102"/>
    </row>
    <row r="65" spans="1:11" s="74" customFormat="1" ht="15.5" x14ac:dyDescent="0.25">
      <c r="A65" s="439" t="s">
        <v>162</v>
      </c>
      <c r="B65" s="404" t="s">
        <v>163</v>
      </c>
      <c r="C65" s="246" t="s">
        <v>139</v>
      </c>
      <c r="D65" s="242" t="s">
        <v>140</v>
      </c>
      <c r="E65" s="438" t="s">
        <v>141</v>
      </c>
      <c r="F65" s="277"/>
      <c r="G65" s="243"/>
      <c r="H65" s="244"/>
      <c r="I65" s="245"/>
      <c r="J65" s="241"/>
      <c r="K65" s="102"/>
    </row>
    <row r="66" spans="1:11" s="74" customFormat="1" ht="15.5" x14ac:dyDescent="0.25">
      <c r="A66" s="439" t="s">
        <v>164</v>
      </c>
      <c r="B66" s="427" t="s">
        <v>165</v>
      </c>
      <c r="C66" s="246" t="s">
        <v>139</v>
      </c>
      <c r="D66" s="242" t="s">
        <v>140</v>
      </c>
      <c r="E66" s="438" t="s">
        <v>141</v>
      </c>
      <c r="F66" s="277"/>
      <c r="G66" s="243"/>
      <c r="H66" s="244"/>
      <c r="I66" s="245"/>
      <c r="J66" s="241"/>
      <c r="K66" s="102"/>
    </row>
    <row r="67" spans="1:11" s="74" customFormat="1" ht="40.5" customHeight="1" x14ac:dyDescent="0.25">
      <c r="A67" s="439" t="s">
        <v>166</v>
      </c>
      <c r="B67" s="427" t="s">
        <v>167</v>
      </c>
      <c r="C67" s="442" t="s">
        <v>168</v>
      </c>
      <c r="D67" s="242" t="s">
        <v>140</v>
      </c>
      <c r="E67" s="438" t="s">
        <v>141</v>
      </c>
      <c r="F67" s="277"/>
      <c r="G67" s="243"/>
      <c r="H67" s="244"/>
      <c r="I67" s="245"/>
      <c r="J67" s="241"/>
      <c r="K67" s="102"/>
    </row>
    <row r="68" spans="1:11" s="75" customFormat="1" ht="13" x14ac:dyDescent="0.3">
      <c r="A68" s="440"/>
      <c r="B68" s="392" t="s">
        <v>169</v>
      </c>
      <c r="C68" s="121"/>
      <c r="D68" s="375"/>
      <c r="E68" s="443"/>
      <c r="F68" s="374"/>
      <c r="G68" s="208"/>
      <c r="H68" s="209"/>
      <c r="I68" s="210"/>
      <c r="J68" s="211"/>
      <c r="K68" s="206"/>
    </row>
    <row r="69" spans="1:11" s="74" customFormat="1" ht="62.5" x14ac:dyDescent="0.25">
      <c r="A69" s="444" t="s">
        <v>170</v>
      </c>
      <c r="B69" s="263" t="s">
        <v>171</v>
      </c>
      <c r="C69" s="445" t="s">
        <v>172</v>
      </c>
      <c r="D69" s="446" t="s">
        <v>173</v>
      </c>
      <c r="E69" s="437" t="s">
        <v>45</v>
      </c>
      <c r="F69" s="277"/>
      <c r="G69" s="243"/>
      <c r="H69" s="244"/>
      <c r="I69" s="245"/>
      <c r="J69" s="241"/>
      <c r="K69" s="102"/>
    </row>
    <row r="70" spans="1:11" s="74" customFormat="1" ht="12.5" x14ac:dyDescent="0.25">
      <c r="A70" s="444" t="s">
        <v>174</v>
      </c>
      <c r="B70" s="263" t="s">
        <v>175</v>
      </c>
      <c r="C70" s="307" t="s">
        <v>176</v>
      </c>
      <c r="D70" s="447" t="s">
        <v>173</v>
      </c>
      <c r="E70" s="308" t="s">
        <v>45</v>
      </c>
      <c r="F70" s="448"/>
      <c r="G70" s="243"/>
      <c r="H70" s="244"/>
      <c r="I70" s="245"/>
      <c r="J70" s="241"/>
      <c r="K70" s="102"/>
    </row>
    <row r="71" spans="1:11" s="74" customFormat="1" ht="13" thickBot="1" x14ac:dyDescent="0.3">
      <c r="A71" s="444" t="s">
        <v>178</v>
      </c>
      <c r="B71" s="449" t="s">
        <v>179</v>
      </c>
      <c r="C71" s="272" t="s">
        <v>43</v>
      </c>
      <c r="D71" s="450" t="s">
        <v>140</v>
      </c>
      <c r="E71" s="451" t="s">
        <v>141</v>
      </c>
      <c r="F71" s="448"/>
      <c r="G71" s="264"/>
      <c r="H71" s="265"/>
      <c r="I71" s="266"/>
      <c r="J71" s="267"/>
      <c r="K71" s="102"/>
    </row>
    <row r="72" spans="1:11" s="75" customFormat="1" ht="13" x14ac:dyDescent="0.3">
      <c r="A72" s="212"/>
      <c r="B72" s="269" t="s">
        <v>180</v>
      </c>
      <c r="C72" s="269"/>
      <c r="D72" s="270"/>
      <c r="E72" s="213"/>
      <c r="F72" s="271"/>
      <c r="G72" s="227"/>
      <c r="H72" s="228"/>
      <c r="I72" s="229"/>
      <c r="J72" s="230"/>
      <c r="K72" s="206"/>
    </row>
    <row r="73" spans="1:11" s="74" customFormat="1" ht="25" x14ac:dyDescent="0.25">
      <c r="A73" s="158" t="s">
        <v>181</v>
      </c>
      <c r="B73" s="159" t="s">
        <v>182</v>
      </c>
      <c r="C73" s="160" t="s">
        <v>183</v>
      </c>
      <c r="D73" s="161" t="s">
        <v>44</v>
      </c>
      <c r="E73" s="161" t="s">
        <v>45</v>
      </c>
      <c r="F73" s="97" t="s">
        <v>46</v>
      </c>
      <c r="G73" s="109">
        <f>'AR outturn data template'!G73</f>
        <v>5.54</v>
      </c>
      <c r="H73" s="110">
        <f>G73</f>
        <v>5.54</v>
      </c>
      <c r="I73" s="111"/>
      <c r="J73" s="101"/>
      <c r="K73" s="102"/>
    </row>
    <row r="74" spans="1:11" s="74" customFormat="1" ht="13" thickBot="1" x14ac:dyDescent="0.3">
      <c r="A74" s="162" t="s">
        <v>184</v>
      </c>
      <c r="B74" s="381" t="s">
        <v>226</v>
      </c>
      <c r="C74" s="309" t="s">
        <v>186</v>
      </c>
      <c r="D74" s="310" t="s">
        <v>44</v>
      </c>
      <c r="E74" s="310" t="s">
        <v>45</v>
      </c>
      <c r="F74" s="311" t="s">
        <v>46</v>
      </c>
      <c r="G74" s="461">
        <f>G25-G32-G73</f>
        <v>-20.578949999999942</v>
      </c>
      <c r="H74" s="488">
        <f>G74</f>
        <v>-20.578949999999942</v>
      </c>
      <c r="I74" s="164"/>
      <c r="J74" s="165"/>
      <c r="K74" s="102"/>
    </row>
    <row r="75" spans="1:11" s="74" customFormat="1" ht="12.5" x14ac:dyDescent="0.25">
      <c r="A75" s="169"/>
      <c r="B75" s="69"/>
      <c r="C75" s="69"/>
      <c r="D75" s="168"/>
      <c r="E75" s="168"/>
      <c r="F75" s="370"/>
      <c r="G75" s="169"/>
      <c r="H75" s="169"/>
      <c r="I75" s="169"/>
      <c r="J75" s="77"/>
      <c r="K75" s="102"/>
    </row>
    <row r="76" spans="1:11" ht="14.25" customHeight="1" thickBot="1" x14ac:dyDescent="0.35">
      <c r="C76" s="369"/>
      <c r="G76" s="368"/>
    </row>
    <row r="77" spans="1:11" ht="14.25" customHeight="1" x14ac:dyDescent="0.3">
      <c r="A77" s="351" t="s">
        <v>187</v>
      </c>
      <c r="B77" s="352" t="s">
        <v>188</v>
      </c>
      <c r="C77" s="353" t="s">
        <v>189</v>
      </c>
      <c r="D77" s="353"/>
      <c r="E77" s="353"/>
      <c r="F77" s="353"/>
      <c r="G77" s="354">
        <f>IFERROR(G32-(SUM(G35:G38)+G42+G43+G51),"")</f>
        <v>-3.0964665456849616E-3</v>
      </c>
      <c r="H77" s="354">
        <f>IFERROR(H32-(SUM(H35:H38)+H42+H43+H51),"")</f>
        <v>-3.0964665456849616E-3</v>
      </c>
      <c r="I77" s="355"/>
      <c r="J77" s="360"/>
      <c r="K77" s="361"/>
    </row>
    <row r="78" spans="1:11" ht="14.25" customHeight="1" x14ac:dyDescent="0.3">
      <c r="A78" s="356" t="s">
        <v>190</v>
      </c>
      <c r="B78" s="357" t="s">
        <v>191</v>
      </c>
      <c r="C78" s="358" t="s">
        <v>192</v>
      </c>
      <c r="D78" s="358"/>
      <c r="E78" s="358"/>
      <c r="F78" s="358"/>
      <c r="G78" s="359">
        <f>IFERROR(G24-(G23-(G27+G28)),"")</f>
        <v>0</v>
      </c>
      <c r="H78" s="359">
        <f>IFERROR(H24-(H23-(H27+H28)),"")</f>
        <v>0</v>
      </c>
      <c r="I78" s="355"/>
      <c r="J78" s="360"/>
      <c r="K78" s="361"/>
    </row>
    <row r="79" spans="1:11" ht="14.25" customHeight="1" thickBot="1" x14ac:dyDescent="0.35">
      <c r="A79" s="363" t="s">
        <v>213</v>
      </c>
      <c r="B79" s="364" t="s">
        <v>214</v>
      </c>
      <c r="C79" s="365" t="s">
        <v>215</v>
      </c>
      <c r="D79" s="365"/>
      <c r="E79" s="365"/>
      <c r="F79" s="365"/>
      <c r="G79" s="366">
        <f>IFERROR(G74-((G25-G32)-G73), "")</f>
        <v>0</v>
      </c>
      <c r="H79" s="366">
        <f>IFERROR(H74-((H25-H32)-H73), "")</f>
        <v>0</v>
      </c>
      <c r="I79" s="355"/>
      <c r="J79" s="362"/>
      <c r="K79" s="361"/>
    </row>
    <row r="80" spans="1:11" ht="14.25" customHeight="1" x14ac:dyDescent="0.3">
      <c r="G80" s="367" t="s">
        <v>216</v>
      </c>
    </row>
    <row r="81" spans="7:7" ht="14.25" customHeight="1" x14ac:dyDescent="0.3">
      <c r="G81" s="368" t="s">
        <v>217</v>
      </c>
    </row>
  </sheetData>
  <mergeCells count="2">
    <mergeCell ref="K39:K41"/>
    <mergeCell ref="K45:K49"/>
  </mergeCells>
  <phoneticPr fontId="1" type="noConversion"/>
  <conditionalFormatting sqref="G77:I79">
    <cfRule type="cellIs" dxfId="1" priority="3" operator="lessThanOrEqual">
      <formula>-0.1</formula>
    </cfRule>
    <cfRule type="cellIs" dxfId="0" priority="4" operator="greaterThanOrEqual">
      <formula>0.1</formula>
    </cfRule>
  </conditionalFormatting>
  <pageMargins left="0.70866141732283472" right="0.70866141732283472" top="0.74803149606299213" bottom="0.74803149606299213" header="0.31496062992125984" footer="0.31496062992125984"/>
  <pageSetup paperSize="8" scale="75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DF66E-656A-44C6-8DCA-A069F9E632DD}">
  <dimension ref="A1:Z37"/>
  <sheetViews>
    <sheetView showGridLines="0" zoomScaleNormal="100" workbookViewId="0">
      <pane xSplit="2" ySplit="1" topLeftCell="C2" activePane="bottomRight" state="frozen"/>
      <selection pane="topRight" activeCell="C14" sqref="C14"/>
      <selection pane="bottomLeft" activeCell="C14" sqref="C14"/>
      <selection pane="bottomRight" activeCell="A17" sqref="A17"/>
    </sheetView>
  </sheetViews>
  <sheetFormatPr defaultColWidth="8.81640625" defaultRowHeight="14" x14ac:dyDescent="0.3"/>
  <cols>
    <col min="1" max="1" width="50.54296875" style="1" bestFit="1" customWidth="1"/>
    <col min="2" max="2" width="18.1796875" style="1" customWidth="1"/>
    <col min="3" max="3" width="10.453125" style="1" customWidth="1"/>
    <col min="4" max="4" width="18.81640625" style="1" customWidth="1"/>
    <col min="5" max="5" width="13.54296875" style="1" customWidth="1"/>
    <col min="6" max="6" width="15.1796875" style="1" customWidth="1"/>
    <col min="7" max="7" width="16.81640625" style="475" customWidth="1"/>
    <col min="8" max="8" width="14" style="1" customWidth="1"/>
    <col min="9" max="9" width="8.81640625" style="1"/>
    <col min="10" max="10" width="13" style="1" customWidth="1"/>
    <col min="11" max="11" width="13.81640625" style="475" customWidth="1"/>
    <col min="12" max="12" width="10.1796875" style="1" bestFit="1" customWidth="1"/>
    <col min="13" max="13" width="8.81640625" style="1"/>
    <col min="14" max="14" width="10.81640625" style="1" customWidth="1"/>
    <col min="15" max="15" width="13.81640625" style="475" customWidth="1"/>
    <col min="16" max="16" width="10.1796875" style="1" bestFit="1" customWidth="1"/>
    <col min="17" max="17" width="8.81640625" style="1"/>
    <col min="18" max="18" width="12.1796875" style="1" customWidth="1"/>
    <col min="19" max="19" width="14.1796875" style="475" customWidth="1"/>
    <col min="20" max="20" width="10.1796875" style="1" bestFit="1" customWidth="1"/>
    <col min="21" max="21" width="8.81640625" style="1"/>
    <col min="22" max="22" width="11.54296875" style="1" customWidth="1"/>
    <col min="23" max="23" width="13.54296875" style="475" customWidth="1"/>
    <col min="24" max="24" width="10.1796875" style="1" bestFit="1" customWidth="1"/>
    <col min="25" max="25" width="8.81640625" style="1"/>
    <col min="26" max="26" width="11.453125" style="1" customWidth="1"/>
    <col min="27" max="16384" width="8.81640625" style="1"/>
  </cols>
  <sheetData>
    <row r="1" spans="1:26" ht="14.9" customHeight="1" thickBot="1" x14ac:dyDescent="0.35">
      <c r="A1" s="2" t="s">
        <v>227</v>
      </c>
      <c r="G1" s="507" t="s">
        <v>228</v>
      </c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9"/>
    </row>
    <row r="2" spans="1:26" ht="25.5" customHeight="1" thickBot="1" x14ac:dyDescent="0.35">
      <c r="B2" s="510" t="s">
        <v>229</v>
      </c>
      <c r="C2" s="511"/>
      <c r="D2" s="511"/>
      <c r="E2" s="511"/>
      <c r="F2" s="512"/>
      <c r="G2" s="504" t="s">
        <v>230</v>
      </c>
      <c r="H2" s="505"/>
      <c r="I2" s="505"/>
      <c r="J2" s="506"/>
      <c r="K2" s="513" t="s">
        <v>231</v>
      </c>
      <c r="L2" s="514"/>
      <c r="M2" s="514"/>
      <c r="N2" s="515"/>
      <c r="O2" s="504" t="s">
        <v>232</v>
      </c>
      <c r="P2" s="505"/>
      <c r="Q2" s="505"/>
      <c r="R2" s="506"/>
      <c r="S2" s="513" t="s">
        <v>233</v>
      </c>
      <c r="T2" s="514"/>
      <c r="U2" s="514"/>
      <c r="V2" s="515"/>
      <c r="W2" s="504" t="s">
        <v>234</v>
      </c>
      <c r="X2" s="505"/>
      <c r="Y2" s="505"/>
      <c r="Z2" s="506"/>
    </row>
    <row r="3" spans="1:26" ht="35.25" customHeight="1" x14ac:dyDescent="0.3">
      <c r="A3" s="3" t="s">
        <v>235</v>
      </c>
      <c r="B3" s="5" t="s">
        <v>236</v>
      </c>
      <c r="C3" s="5" t="s">
        <v>237</v>
      </c>
      <c r="D3" s="5" t="s">
        <v>238</v>
      </c>
      <c r="E3" s="6" t="s">
        <v>239</v>
      </c>
      <c r="F3" s="7" t="s">
        <v>240</v>
      </c>
      <c r="G3" s="474" t="s">
        <v>238</v>
      </c>
      <c r="H3" s="452" t="s">
        <v>239</v>
      </c>
      <c r="I3" s="452" t="s">
        <v>241</v>
      </c>
      <c r="J3" s="453" t="s">
        <v>242</v>
      </c>
      <c r="K3" s="476" t="s">
        <v>238</v>
      </c>
      <c r="L3" s="454" t="s">
        <v>239</v>
      </c>
      <c r="M3" s="454" t="s">
        <v>241</v>
      </c>
      <c r="N3" s="455" t="s">
        <v>242</v>
      </c>
      <c r="O3" s="474" t="s">
        <v>238</v>
      </c>
      <c r="P3" s="452" t="s">
        <v>239</v>
      </c>
      <c r="Q3" s="452" t="s">
        <v>241</v>
      </c>
      <c r="R3" s="453" t="s">
        <v>242</v>
      </c>
      <c r="S3" s="476" t="s">
        <v>238</v>
      </c>
      <c r="T3" s="454" t="s">
        <v>239</v>
      </c>
      <c r="U3" s="454" t="s">
        <v>241</v>
      </c>
      <c r="V3" s="455" t="s">
        <v>242</v>
      </c>
      <c r="W3" s="474" t="s">
        <v>238</v>
      </c>
      <c r="X3" s="452" t="s">
        <v>239</v>
      </c>
      <c r="Y3" s="452" t="s">
        <v>241</v>
      </c>
      <c r="Z3" s="453" t="s">
        <v>242</v>
      </c>
    </row>
    <row r="4" spans="1:26" x14ac:dyDescent="0.3">
      <c r="A4" s="472" t="s">
        <v>262</v>
      </c>
      <c r="B4" s="472" t="s">
        <v>263</v>
      </c>
      <c r="C4" s="312" t="s">
        <v>264</v>
      </c>
      <c r="D4" s="477">
        <v>6.35</v>
      </c>
      <c r="E4" s="312" t="s">
        <v>278</v>
      </c>
      <c r="F4" s="312" t="s">
        <v>255</v>
      </c>
      <c r="G4" s="471"/>
      <c r="H4" s="312"/>
      <c r="I4" s="312" t="s">
        <v>243</v>
      </c>
      <c r="J4" s="312"/>
      <c r="K4" s="471"/>
      <c r="L4" s="312"/>
      <c r="M4" s="312" t="s">
        <v>243</v>
      </c>
      <c r="N4" s="312"/>
      <c r="O4" s="471"/>
      <c r="P4" s="312"/>
      <c r="Q4" s="312" t="s">
        <v>243</v>
      </c>
      <c r="R4" s="312"/>
      <c r="S4" s="471"/>
      <c r="T4" s="312"/>
      <c r="U4" s="312" t="s">
        <v>243</v>
      </c>
      <c r="V4" s="312"/>
      <c r="W4" s="471"/>
      <c r="X4" s="470"/>
      <c r="Y4" s="312" t="s">
        <v>243</v>
      </c>
      <c r="Z4" s="312"/>
    </row>
    <row r="5" spans="1:26" x14ac:dyDescent="0.3">
      <c r="A5" s="467" t="s">
        <v>269</v>
      </c>
      <c r="B5" s="467" t="s">
        <v>265</v>
      </c>
      <c r="C5" s="312" t="s">
        <v>264</v>
      </c>
      <c r="D5" s="469">
        <v>7.27</v>
      </c>
      <c r="E5" s="312" t="s">
        <v>279</v>
      </c>
      <c r="F5" s="312" t="s">
        <v>252</v>
      </c>
      <c r="G5" s="469">
        <v>0.85</v>
      </c>
      <c r="H5" s="470">
        <v>44286</v>
      </c>
      <c r="I5" s="312" t="s">
        <v>254</v>
      </c>
      <c r="J5" s="312" t="s">
        <v>280</v>
      </c>
      <c r="K5" s="469">
        <v>1.7</v>
      </c>
      <c r="L5" s="470">
        <v>44651</v>
      </c>
      <c r="M5" s="312" t="s">
        <v>254</v>
      </c>
      <c r="N5" s="312" t="s">
        <v>280</v>
      </c>
      <c r="O5" s="469">
        <v>2.54</v>
      </c>
      <c r="P5" s="470">
        <v>45016</v>
      </c>
      <c r="Q5" s="312" t="s">
        <v>254</v>
      </c>
      <c r="R5" s="312" t="s">
        <v>280</v>
      </c>
      <c r="S5" s="469">
        <v>4.91</v>
      </c>
      <c r="T5" s="470">
        <v>45382</v>
      </c>
      <c r="U5" s="312" t="s">
        <v>254</v>
      </c>
      <c r="V5" s="312" t="s">
        <v>280</v>
      </c>
      <c r="W5" s="469">
        <v>7.27</v>
      </c>
      <c r="X5" s="470">
        <v>45747</v>
      </c>
      <c r="Y5" s="312" t="s">
        <v>254</v>
      </c>
      <c r="Z5" s="312" t="s">
        <v>280</v>
      </c>
    </row>
    <row r="6" spans="1:26" x14ac:dyDescent="0.3">
      <c r="A6" s="468" t="s">
        <v>268</v>
      </c>
      <c r="B6" s="468" t="s">
        <v>266</v>
      </c>
      <c r="C6" s="312" t="s">
        <v>264</v>
      </c>
      <c r="D6" s="471">
        <v>4.58</v>
      </c>
      <c r="E6" s="312" t="s">
        <v>279</v>
      </c>
      <c r="F6" s="312" t="s">
        <v>252</v>
      </c>
      <c r="G6" s="471">
        <v>1.54</v>
      </c>
      <c r="H6" s="470">
        <v>44286</v>
      </c>
      <c r="I6" s="312" t="s">
        <v>254</v>
      </c>
      <c r="J6" s="312" t="s">
        <v>280</v>
      </c>
      <c r="K6" s="471">
        <v>3.08</v>
      </c>
      <c r="L6" s="470">
        <v>44651</v>
      </c>
      <c r="M6" s="312" t="s">
        <v>254</v>
      </c>
      <c r="N6" s="312" t="s">
        <v>280</v>
      </c>
      <c r="O6" s="471">
        <v>4.5999999999999996</v>
      </c>
      <c r="P6" s="470">
        <v>45016</v>
      </c>
      <c r="Q6" s="312" t="s">
        <v>254</v>
      </c>
      <c r="R6" s="312" t="s">
        <v>280</v>
      </c>
      <c r="S6" s="471">
        <v>4.59</v>
      </c>
      <c r="T6" s="470">
        <v>4.58</v>
      </c>
      <c r="U6" s="312" t="s">
        <v>254</v>
      </c>
      <c r="V6" s="312" t="s">
        <v>280</v>
      </c>
      <c r="W6" s="471">
        <v>4.58</v>
      </c>
      <c r="X6" s="470">
        <v>45747</v>
      </c>
      <c r="Y6" s="312" t="s">
        <v>254</v>
      </c>
      <c r="Z6" s="312" t="s">
        <v>280</v>
      </c>
    </row>
    <row r="7" spans="1:26" x14ac:dyDescent="0.3">
      <c r="A7" s="472" t="s">
        <v>270</v>
      </c>
      <c r="B7" s="472" t="s">
        <v>267</v>
      </c>
      <c r="C7" s="312" t="s">
        <v>264</v>
      </c>
      <c r="D7" s="471">
        <v>0.15</v>
      </c>
      <c r="E7" s="312" t="s">
        <v>279</v>
      </c>
      <c r="F7" s="312" t="s">
        <v>249</v>
      </c>
      <c r="G7" s="471">
        <v>0.03</v>
      </c>
      <c r="H7" s="470">
        <v>44286</v>
      </c>
      <c r="I7" s="312" t="s">
        <v>248</v>
      </c>
      <c r="J7" s="312"/>
      <c r="K7" s="471">
        <v>0.06</v>
      </c>
      <c r="L7" s="470">
        <v>44651</v>
      </c>
      <c r="M7" s="312" t="s">
        <v>251</v>
      </c>
      <c r="N7" s="312" t="s">
        <v>281</v>
      </c>
      <c r="O7" s="471">
        <v>0.09</v>
      </c>
      <c r="P7" s="470">
        <v>45016</v>
      </c>
      <c r="Q7" s="312" t="s">
        <v>257</v>
      </c>
      <c r="R7" s="312" t="s">
        <v>282</v>
      </c>
      <c r="S7" s="471">
        <v>0.12</v>
      </c>
      <c r="T7" s="470">
        <v>45382</v>
      </c>
      <c r="U7" s="312" t="s">
        <v>257</v>
      </c>
      <c r="V7" s="312" t="s">
        <v>282</v>
      </c>
      <c r="W7" s="471">
        <v>0.15</v>
      </c>
      <c r="X7" s="470">
        <v>45747</v>
      </c>
      <c r="Y7" s="312" t="s">
        <v>257</v>
      </c>
      <c r="Z7" s="312" t="s">
        <v>282</v>
      </c>
    </row>
    <row r="8" spans="1:26" x14ac:dyDescent="0.3">
      <c r="A8" s="312" t="s">
        <v>271</v>
      </c>
      <c r="B8" s="472" t="s">
        <v>267</v>
      </c>
      <c r="C8" s="312" t="s">
        <v>264</v>
      </c>
      <c r="D8" s="471">
        <v>1.68</v>
      </c>
      <c r="E8" s="312" t="s">
        <v>279</v>
      </c>
      <c r="F8" s="312" t="s">
        <v>249</v>
      </c>
      <c r="G8" s="471">
        <v>0.32</v>
      </c>
      <c r="H8" s="470">
        <v>44286</v>
      </c>
      <c r="I8" s="312" t="s">
        <v>248</v>
      </c>
      <c r="J8" s="312"/>
      <c r="K8" s="471">
        <v>0.65</v>
      </c>
      <c r="L8" s="470">
        <v>44651</v>
      </c>
      <c r="M8" s="312" t="s">
        <v>251</v>
      </c>
      <c r="N8" s="312" t="s">
        <v>281</v>
      </c>
      <c r="O8" s="471">
        <v>0.98</v>
      </c>
      <c r="P8" s="470">
        <v>45016</v>
      </c>
      <c r="Q8" s="312" t="s">
        <v>248</v>
      </c>
      <c r="R8" s="312"/>
      <c r="S8" s="471">
        <v>1.33</v>
      </c>
      <c r="T8" s="470">
        <v>45382</v>
      </c>
      <c r="U8" s="312" t="s">
        <v>248</v>
      </c>
      <c r="V8" s="312"/>
      <c r="W8" s="471">
        <v>1.68</v>
      </c>
      <c r="X8" s="470">
        <v>45747</v>
      </c>
      <c r="Y8" s="312" t="s">
        <v>248</v>
      </c>
      <c r="Z8" s="312"/>
    </row>
    <row r="9" spans="1:26" x14ac:dyDescent="0.3">
      <c r="A9" s="468" t="s">
        <v>272</v>
      </c>
      <c r="B9" s="468" t="s">
        <v>273</v>
      </c>
      <c r="C9" s="312" t="s">
        <v>264</v>
      </c>
      <c r="D9" s="471">
        <v>0.53</v>
      </c>
      <c r="E9" s="312" t="s">
        <v>279</v>
      </c>
      <c r="F9" s="312" t="s">
        <v>169</v>
      </c>
      <c r="G9" s="471">
        <v>0.1</v>
      </c>
      <c r="H9" s="470">
        <v>44286</v>
      </c>
      <c r="I9" s="312" t="s">
        <v>259</v>
      </c>
      <c r="J9" s="312" t="s">
        <v>283</v>
      </c>
      <c r="K9" s="471">
        <v>0.21</v>
      </c>
      <c r="L9" s="470">
        <v>44651</v>
      </c>
      <c r="M9" s="312" t="s">
        <v>259</v>
      </c>
      <c r="N9" s="312" t="s">
        <v>284</v>
      </c>
      <c r="O9" s="471">
        <v>0.32</v>
      </c>
      <c r="P9" s="470">
        <v>45016</v>
      </c>
      <c r="Q9" s="312" t="s">
        <v>259</v>
      </c>
      <c r="R9" s="312" t="s">
        <v>284</v>
      </c>
      <c r="S9" s="471">
        <v>0.42</v>
      </c>
      <c r="T9" s="470">
        <v>45382</v>
      </c>
      <c r="U9" s="312" t="s">
        <v>254</v>
      </c>
      <c r="V9" s="312" t="s">
        <v>285</v>
      </c>
      <c r="W9" s="471">
        <v>0.53</v>
      </c>
      <c r="X9" s="470">
        <v>45747</v>
      </c>
      <c r="Y9" s="312" t="s">
        <v>254</v>
      </c>
      <c r="Z9" s="312" t="s">
        <v>285</v>
      </c>
    </row>
    <row r="10" spans="1:26" x14ac:dyDescent="0.3">
      <c r="A10" s="468" t="s">
        <v>274</v>
      </c>
      <c r="B10" s="468" t="s">
        <v>265</v>
      </c>
      <c r="C10" s="312" t="s">
        <v>264</v>
      </c>
      <c r="D10" s="471">
        <v>0.19</v>
      </c>
      <c r="E10" s="312" t="s">
        <v>279</v>
      </c>
      <c r="F10" s="312" t="s">
        <v>252</v>
      </c>
      <c r="G10" s="471">
        <v>0.02</v>
      </c>
      <c r="H10" s="470">
        <v>44286</v>
      </c>
      <c r="I10" s="312" t="s">
        <v>254</v>
      </c>
      <c r="J10" s="312" t="s">
        <v>280</v>
      </c>
      <c r="K10" s="471">
        <v>0.04</v>
      </c>
      <c r="L10" s="470">
        <v>44651</v>
      </c>
      <c r="M10" s="312" t="s">
        <v>254</v>
      </c>
      <c r="N10" s="312" t="s">
        <v>280</v>
      </c>
      <c r="O10" s="471">
        <v>7.0000000000000007E-2</v>
      </c>
      <c r="P10" s="470">
        <v>45016</v>
      </c>
      <c r="Q10" s="312" t="s">
        <v>254</v>
      </c>
      <c r="R10" s="312" t="s">
        <v>280</v>
      </c>
      <c r="S10" s="471">
        <v>0.12</v>
      </c>
      <c r="T10" s="470">
        <v>45382</v>
      </c>
      <c r="U10" s="312" t="s">
        <v>254</v>
      </c>
      <c r="V10" s="312" t="s">
        <v>280</v>
      </c>
      <c r="W10" s="471">
        <v>0.19</v>
      </c>
      <c r="X10" s="470">
        <v>45747</v>
      </c>
      <c r="Y10" s="312" t="s">
        <v>254</v>
      </c>
      <c r="Z10" s="312" t="s">
        <v>280</v>
      </c>
    </row>
    <row r="11" spans="1:26" x14ac:dyDescent="0.3">
      <c r="A11" s="468" t="s">
        <v>275</v>
      </c>
      <c r="B11" s="468" t="s">
        <v>266</v>
      </c>
      <c r="C11" s="312" t="s">
        <v>264</v>
      </c>
      <c r="D11" s="471">
        <v>0.11</v>
      </c>
      <c r="E11" s="312" t="s">
        <v>279</v>
      </c>
      <c r="F11" s="312" t="s">
        <v>252</v>
      </c>
      <c r="G11" s="471">
        <v>0.03</v>
      </c>
      <c r="H11" s="470">
        <v>44286</v>
      </c>
      <c r="I11" s="312" t="s">
        <v>254</v>
      </c>
      <c r="J11" s="312" t="s">
        <v>280</v>
      </c>
      <c r="K11" s="471">
        <v>7.0000000000000007E-2</v>
      </c>
      <c r="L11" s="470">
        <v>44651</v>
      </c>
      <c r="M11" s="312" t="s">
        <v>254</v>
      </c>
      <c r="N11" s="312" t="s">
        <v>280</v>
      </c>
      <c r="O11" s="471">
        <v>0.11</v>
      </c>
      <c r="P11" s="470">
        <v>45016</v>
      </c>
      <c r="Q11" s="312" t="s">
        <v>254</v>
      </c>
      <c r="R11" s="312" t="s">
        <v>280</v>
      </c>
      <c r="S11" s="471">
        <v>0.11</v>
      </c>
      <c r="T11" s="470">
        <v>45382</v>
      </c>
      <c r="U11" s="312" t="s">
        <v>254</v>
      </c>
      <c r="V11" s="312" t="s">
        <v>280</v>
      </c>
      <c r="W11" s="471">
        <v>0.11</v>
      </c>
      <c r="X11" s="470">
        <v>45747</v>
      </c>
      <c r="Y11" s="312" t="s">
        <v>254</v>
      </c>
      <c r="Z11" s="312" t="s">
        <v>280</v>
      </c>
    </row>
    <row r="12" spans="1:26" x14ac:dyDescent="0.3">
      <c r="A12" s="468" t="s">
        <v>276</v>
      </c>
      <c r="B12" s="468" t="s">
        <v>265</v>
      </c>
      <c r="C12" s="312" t="s">
        <v>264</v>
      </c>
      <c r="D12" s="471">
        <v>3.08</v>
      </c>
      <c r="E12" s="312" t="s">
        <v>279</v>
      </c>
      <c r="F12" s="312" t="s">
        <v>252</v>
      </c>
      <c r="G12" s="471">
        <v>0.36</v>
      </c>
      <c r="H12" s="470">
        <v>44286</v>
      </c>
      <c r="I12" s="312" t="s">
        <v>254</v>
      </c>
      <c r="J12" s="312" t="s">
        <v>280</v>
      </c>
      <c r="K12" s="471">
        <v>0.73</v>
      </c>
      <c r="L12" s="470">
        <v>44651</v>
      </c>
      <c r="M12" s="312" t="s">
        <v>254</v>
      </c>
      <c r="N12" s="312" t="s">
        <v>280</v>
      </c>
      <c r="O12" s="471">
        <v>1.1000000000000001</v>
      </c>
      <c r="P12" s="470">
        <v>45016</v>
      </c>
      <c r="Q12" s="312" t="s">
        <v>254</v>
      </c>
      <c r="R12" s="312" t="s">
        <v>280</v>
      </c>
      <c r="S12" s="471">
        <v>2.09</v>
      </c>
      <c r="T12" s="470">
        <v>45382</v>
      </c>
      <c r="U12" s="312" t="s">
        <v>254</v>
      </c>
      <c r="V12" s="312" t="s">
        <v>280</v>
      </c>
      <c r="W12" s="471">
        <v>3.08</v>
      </c>
      <c r="X12" s="470">
        <v>45747</v>
      </c>
      <c r="Y12" s="312" t="s">
        <v>254</v>
      </c>
      <c r="Z12" s="312" t="s">
        <v>280</v>
      </c>
    </row>
    <row r="13" spans="1:26" x14ac:dyDescent="0.3">
      <c r="A13" s="468" t="s">
        <v>277</v>
      </c>
      <c r="B13" s="468" t="s">
        <v>266</v>
      </c>
      <c r="C13" s="312" t="s">
        <v>264</v>
      </c>
      <c r="D13" s="471">
        <v>1.82</v>
      </c>
      <c r="E13" s="312" t="s">
        <v>279</v>
      </c>
      <c r="F13" s="312" t="s">
        <v>252</v>
      </c>
      <c r="G13" s="471">
        <v>0.59</v>
      </c>
      <c r="H13" s="470">
        <v>44286</v>
      </c>
      <c r="I13" s="312" t="s">
        <v>254</v>
      </c>
      <c r="J13" s="312" t="s">
        <v>280</v>
      </c>
      <c r="K13" s="471">
        <v>1.19</v>
      </c>
      <c r="L13" s="470">
        <v>44651</v>
      </c>
      <c r="M13" s="312" t="s">
        <v>254</v>
      </c>
      <c r="N13" s="312" t="s">
        <v>280</v>
      </c>
      <c r="O13" s="471">
        <v>1.8</v>
      </c>
      <c r="P13" s="470">
        <v>45016</v>
      </c>
      <c r="Q13" s="312" t="s">
        <v>254</v>
      </c>
      <c r="R13" s="312" t="s">
        <v>280</v>
      </c>
      <c r="S13" s="471">
        <v>1.81</v>
      </c>
      <c r="T13" s="470">
        <v>45382</v>
      </c>
      <c r="U13" s="312" t="s">
        <v>254</v>
      </c>
      <c r="V13" s="312" t="s">
        <v>280</v>
      </c>
      <c r="W13" s="471">
        <v>1.82</v>
      </c>
      <c r="X13" s="470">
        <v>45747</v>
      </c>
      <c r="Y13" s="312" t="s">
        <v>254</v>
      </c>
      <c r="Z13" s="312" t="s">
        <v>280</v>
      </c>
    </row>
    <row r="14" spans="1:26" x14ac:dyDescent="0.3">
      <c r="A14" s="312"/>
      <c r="B14" s="313"/>
      <c r="C14" s="312"/>
      <c r="D14" s="313"/>
      <c r="E14" s="312"/>
      <c r="F14" s="312" t="s">
        <v>243</v>
      </c>
      <c r="G14" s="471"/>
      <c r="H14" s="312"/>
      <c r="I14" s="312" t="s">
        <v>243</v>
      </c>
      <c r="J14" s="312"/>
      <c r="K14" s="471"/>
      <c r="L14" s="312"/>
      <c r="M14" s="312" t="s">
        <v>243</v>
      </c>
      <c r="N14" s="312"/>
      <c r="O14" s="471"/>
      <c r="P14" s="312"/>
      <c r="Q14" s="312" t="s">
        <v>243</v>
      </c>
      <c r="R14" s="312"/>
      <c r="S14" s="471"/>
      <c r="T14" s="312"/>
      <c r="U14" s="312" t="s">
        <v>243</v>
      </c>
      <c r="V14" s="312"/>
      <c r="W14" s="471"/>
      <c r="X14" s="312"/>
      <c r="Y14" s="312" t="s">
        <v>243</v>
      </c>
      <c r="Z14" s="312"/>
    </row>
    <row r="15" spans="1:26" x14ac:dyDescent="0.3">
      <c r="A15" s="312"/>
      <c r="B15" s="313"/>
      <c r="C15" s="312"/>
      <c r="D15" s="313"/>
      <c r="E15" s="312"/>
      <c r="F15" s="312" t="s">
        <v>243</v>
      </c>
      <c r="G15" s="471"/>
      <c r="H15" s="312"/>
      <c r="I15" s="312" t="s">
        <v>243</v>
      </c>
      <c r="J15" s="312"/>
      <c r="K15" s="471"/>
      <c r="L15" s="312"/>
      <c r="M15" s="312" t="s">
        <v>243</v>
      </c>
      <c r="N15" s="312"/>
      <c r="O15" s="471"/>
      <c r="P15" s="312"/>
      <c r="Q15" s="312" t="s">
        <v>243</v>
      </c>
      <c r="R15" s="312"/>
      <c r="S15" s="471"/>
      <c r="T15" s="312"/>
      <c r="U15" s="312" t="s">
        <v>243</v>
      </c>
      <c r="V15" s="312"/>
      <c r="W15" s="471"/>
      <c r="X15" s="312"/>
      <c r="Y15" s="312" t="s">
        <v>243</v>
      </c>
      <c r="Z15" s="312"/>
    </row>
    <row r="16" spans="1:26" x14ac:dyDescent="0.3">
      <c r="A16" s="473" t="s">
        <v>286</v>
      </c>
      <c r="B16" s="313"/>
      <c r="C16" s="312"/>
      <c r="D16" s="313"/>
      <c r="E16" s="312"/>
      <c r="F16" s="312" t="s">
        <v>243</v>
      </c>
      <c r="G16" s="471"/>
      <c r="H16" s="312"/>
      <c r="I16" s="312" t="s">
        <v>243</v>
      </c>
      <c r="J16" s="312"/>
      <c r="K16" s="471"/>
      <c r="L16" s="312"/>
      <c r="M16" s="312" t="s">
        <v>243</v>
      </c>
      <c r="N16" s="312"/>
      <c r="O16" s="471"/>
      <c r="P16" s="312"/>
      <c r="Q16" s="312" t="s">
        <v>243</v>
      </c>
      <c r="R16" s="312"/>
      <c r="S16" s="471"/>
      <c r="T16" s="312"/>
      <c r="U16" s="312" t="s">
        <v>243</v>
      </c>
      <c r="V16" s="312"/>
      <c r="W16" s="471"/>
      <c r="X16" s="312"/>
      <c r="Y16" s="312" t="s">
        <v>243</v>
      </c>
      <c r="Z16" s="312"/>
    </row>
    <row r="17" spans="1:26" x14ac:dyDescent="0.3">
      <c r="A17" s="312"/>
      <c r="B17" s="313"/>
      <c r="C17" s="312"/>
      <c r="D17" s="313"/>
      <c r="E17" s="312"/>
      <c r="F17" s="312" t="s">
        <v>243</v>
      </c>
      <c r="G17" s="471"/>
      <c r="H17" s="312"/>
      <c r="I17" s="312" t="s">
        <v>243</v>
      </c>
      <c r="J17" s="312"/>
      <c r="K17" s="471"/>
      <c r="L17" s="312"/>
      <c r="M17" s="312" t="s">
        <v>243</v>
      </c>
      <c r="N17" s="312"/>
      <c r="O17" s="471"/>
      <c r="P17" s="312"/>
      <c r="Q17" s="312" t="s">
        <v>243</v>
      </c>
      <c r="R17" s="312"/>
      <c r="S17" s="471"/>
      <c r="T17" s="312"/>
      <c r="U17" s="312" t="s">
        <v>243</v>
      </c>
      <c r="V17" s="312"/>
      <c r="W17" s="471"/>
      <c r="X17" s="312"/>
      <c r="Y17" s="312" t="s">
        <v>243</v>
      </c>
      <c r="Z17" s="312"/>
    </row>
    <row r="18" spans="1:26" x14ac:dyDescent="0.3">
      <c r="A18" s="312"/>
      <c r="B18" s="313"/>
      <c r="C18" s="312"/>
      <c r="D18" s="313"/>
      <c r="E18" s="312"/>
      <c r="F18" s="312" t="s">
        <v>243</v>
      </c>
      <c r="G18" s="471"/>
      <c r="H18" s="312"/>
      <c r="I18" s="312" t="s">
        <v>243</v>
      </c>
      <c r="J18" s="312"/>
      <c r="K18" s="471"/>
      <c r="L18" s="312"/>
      <c r="M18" s="312" t="s">
        <v>243</v>
      </c>
      <c r="N18" s="312"/>
      <c r="O18" s="471"/>
      <c r="P18" s="312"/>
      <c r="Q18" s="312" t="s">
        <v>243</v>
      </c>
      <c r="R18" s="312"/>
      <c r="S18" s="471"/>
      <c r="T18" s="312"/>
      <c r="U18" s="312" t="s">
        <v>243</v>
      </c>
      <c r="V18" s="312"/>
      <c r="W18" s="471"/>
      <c r="X18" s="312"/>
      <c r="Y18" s="312" t="s">
        <v>243</v>
      </c>
      <c r="Z18" s="312"/>
    </row>
    <row r="19" spans="1:26" x14ac:dyDescent="0.3">
      <c r="A19" s="312"/>
      <c r="B19" s="313"/>
      <c r="C19" s="312"/>
      <c r="D19" s="313"/>
      <c r="E19" s="312"/>
      <c r="F19" s="312" t="s">
        <v>243</v>
      </c>
      <c r="G19" s="471"/>
      <c r="H19" s="312"/>
      <c r="I19" s="312" t="s">
        <v>243</v>
      </c>
      <c r="J19" s="312"/>
      <c r="K19" s="471"/>
      <c r="L19" s="312"/>
      <c r="M19" s="312" t="s">
        <v>243</v>
      </c>
      <c r="N19" s="312"/>
      <c r="O19" s="471"/>
      <c r="P19" s="312"/>
      <c r="Q19" s="312" t="s">
        <v>243</v>
      </c>
      <c r="R19" s="312"/>
      <c r="S19" s="471"/>
      <c r="T19" s="312"/>
      <c r="U19" s="312" t="s">
        <v>243</v>
      </c>
      <c r="V19" s="312"/>
      <c r="W19" s="471"/>
      <c r="X19" s="312"/>
      <c r="Y19" s="312" t="s">
        <v>243</v>
      </c>
      <c r="Z19" s="312"/>
    </row>
    <row r="20" spans="1:26" x14ac:dyDescent="0.3">
      <c r="A20" s="312"/>
      <c r="B20" s="313"/>
      <c r="C20" s="312"/>
      <c r="D20" s="313"/>
      <c r="E20" s="312"/>
      <c r="F20" s="312" t="s">
        <v>243</v>
      </c>
      <c r="G20" s="471"/>
      <c r="H20" s="312"/>
      <c r="I20" s="312" t="s">
        <v>243</v>
      </c>
      <c r="J20" s="312"/>
      <c r="K20" s="471"/>
      <c r="L20" s="312"/>
      <c r="M20" s="312" t="s">
        <v>243</v>
      </c>
      <c r="N20" s="312"/>
      <c r="O20" s="471"/>
      <c r="P20" s="312"/>
      <c r="Q20" s="312" t="s">
        <v>243</v>
      </c>
      <c r="R20" s="312"/>
      <c r="S20" s="471"/>
      <c r="T20" s="312"/>
      <c r="U20" s="312" t="s">
        <v>243</v>
      </c>
      <c r="V20" s="312"/>
      <c r="W20" s="471"/>
      <c r="X20" s="312"/>
      <c r="Y20" s="312" t="s">
        <v>243</v>
      </c>
      <c r="Z20" s="312"/>
    </row>
    <row r="21" spans="1:26" x14ac:dyDescent="0.3">
      <c r="A21" s="312"/>
      <c r="B21" s="313"/>
      <c r="C21" s="312"/>
      <c r="D21" s="313"/>
      <c r="E21" s="312"/>
      <c r="F21" s="312" t="s">
        <v>243</v>
      </c>
      <c r="G21" s="471"/>
      <c r="H21" s="312"/>
      <c r="I21" s="312" t="s">
        <v>243</v>
      </c>
      <c r="J21" s="312"/>
      <c r="K21" s="471"/>
      <c r="L21" s="312"/>
      <c r="M21" s="312" t="s">
        <v>243</v>
      </c>
      <c r="N21" s="312"/>
      <c r="O21" s="471"/>
      <c r="P21" s="312"/>
      <c r="Q21" s="312" t="s">
        <v>243</v>
      </c>
      <c r="R21" s="312"/>
      <c r="S21" s="471"/>
      <c r="T21" s="312"/>
      <c r="U21" s="312" t="s">
        <v>243</v>
      </c>
      <c r="V21" s="312"/>
      <c r="W21" s="471"/>
      <c r="X21" s="312"/>
      <c r="Y21" s="312" t="s">
        <v>243</v>
      </c>
      <c r="Z21" s="312"/>
    </row>
    <row r="22" spans="1:26" x14ac:dyDescent="0.3">
      <c r="A22" s="312"/>
      <c r="B22" s="313"/>
      <c r="C22" s="312"/>
      <c r="D22" s="313"/>
      <c r="E22" s="312"/>
      <c r="F22" s="312" t="s">
        <v>243</v>
      </c>
      <c r="G22" s="471"/>
      <c r="H22" s="312"/>
      <c r="I22" s="312" t="s">
        <v>243</v>
      </c>
      <c r="J22" s="312"/>
      <c r="K22" s="471"/>
      <c r="L22" s="312"/>
      <c r="M22" s="312" t="s">
        <v>243</v>
      </c>
      <c r="N22" s="312"/>
      <c r="O22" s="471"/>
      <c r="P22" s="312"/>
      <c r="Q22" s="312" t="s">
        <v>243</v>
      </c>
      <c r="R22" s="312"/>
      <c r="S22" s="471"/>
      <c r="T22" s="312"/>
      <c r="U22" s="312" t="s">
        <v>243</v>
      </c>
      <c r="V22" s="312"/>
      <c r="W22" s="471"/>
      <c r="X22" s="312"/>
      <c r="Y22" s="312" t="s">
        <v>243</v>
      </c>
      <c r="Z22" s="312"/>
    </row>
    <row r="23" spans="1:26" x14ac:dyDescent="0.3">
      <c r="A23" s="312"/>
      <c r="B23" s="313"/>
      <c r="C23" s="312"/>
      <c r="D23" s="313"/>
      <c r="E23" s="312"/>
      <c r="F23" s="312" t="s">
        <v>243</v>
      </c>
      <c r="G23" s="471"/>
      <c r="H23" s="312"/>
      <c r="I23" s="312" t="s">
        <v>243</v>
      </c>
      <c r="J23" s="312"/>
      <c r="K23" s="471"/>
      <c r="L23" s="312"/>
      <c r="M23" s="312" t="s">
        <v>243</v>
      </c>
      <c r="N23" s="312"/>
      <c r="O23" s="471"/>
      <c r="P23" s="312"/>
      <c r="Q23" s="312" t="s">
        <v>243</v>
      </c>
      <c r="R23" s="312"/>
      <c r="S23" s="471"/>
      <c r="T23" s="312"/>
      <c r="U23" s="312" t="s">
        <v>243</v>
      </c>
      <c r="V23" s="312"/>
      <c r="W23" s="471"/>
      <c r="X23" s="312"/>
      <c r="Y23" s="312" t="s">
        <v>243</v>
      </c>
      <c r="Z23" s="312"/>
    </row>
    <row r="24" spans="1:26" ht="16" x14ac:dyDescent="0.3">
      <c r="A24" s="314"/>
      <c r="B24" s="313"/>
      <c r="C24" s="312"/>
      <c r="D24" s="313"/>
      <c r="E24" s="312"/>
      <c r="F24" s="312" t="s">
        <v>243</v>
      </c>
      <c r="G24" s="471"/>
      <c r="H24" s="312"/>
      <c r="I24" s="312" t="s">
        <v>243</v>
      </c>
      <c r="J24" s="312"/>
      <c r="K24" s="471"/>
      <c r="L24" s="312"/>
      <c r="M24" s="312" t="s">
        <v>243</v>
      </c>
      <c r="N24" s="312"/>
      <c r="O24" s="471"/>
      <c r="P24" s="312"/>
      <c r="Q24" s="312" t="s">
        <v>243</v>
      </c>
      <c r="R24" s="312"/>
      <c r="S24" s="471"/>
      <c r="T24" s="312"/>
      <c r="U24" s="312" t="s">
        <v>243</v>
      </c>
      <c r="V24" s="312"/>
      <c r="W24" s="471"/>
      <c r="X24" s="312"/>
      <c r="Y24" s="312" t="s">
        <v>243</v>
      </c>
      <c r="Z24" s="312"/>
    </row>
    <row r="25" spans="1:26" x14ac:dyDescent="0.3">
      <c r="A25" s="312"/>
      <c r="B25" s="313"/>
      <c r="C25" s="312"/>
      <c r="D25" s="313"/>
      <c r="E25" s="312"/>
      <c r="F25" s="312" t="s">
        <v>243</v>
      </c>
      <c r="G25" s="471"/>
      <c r="H25" s="312"/>
      <c r="I25" s="312" t="s">
        <v>243</v>
      </c>
      <c r="J25" s="312"/>
      <c r="K25" s="471"/>
      <c r="L25" s="312"/>
      <c r="M25" s="312" t="s">
        <v>243</v>
      </c>
      <c r="N25" s="312"/>
      <c r="O25" s="471"/>
      <c r="P25" s="312"/>
      <c r="Q25" s="312" t="s">
        <v>243</v>
      </c>
      <c r="R25" s="312"/>
      <c r="S25" s="471"/>
      <c r="T25" s="312"/>
      <c r="U25" s="312" t="s">
        <v>243</v>
      </c>
      <c r="V25" s="312"/>
      <c r="W25" s="471"/>
      <c r="X25" s="312"/>
      <c r="Y25" s="312" t="s">
        <v>243</v>
      </c>
      <c r="Z25" s="312"/>
    </row>
    <row r="26" spans="1:26" x14ac:dyDescent="0.3">
      <c r="A26" s="312"/>
      <c r="B26" s="313"/>
      <c r="C26" s="312"/>
      <c r="D26" s="313"/>
      <c r="E26" s="312"/>
      <c r="F26" s="312" t="s">
        <v>243</v>
      </c>
      <c r="G26" s="471"/>
      <c r="H26" s="312"/>
      <c r="I26" s="312" t="s">
        <v>243</v>
      </c>
      <c r="J26" s="312"/>
      <c r="K26" s="471"/>
      <c r="L26" s="312"/>
      <c r="M26" s="312" t="s">
        <v>243</v>
      </c>
      <c r="N26" s="312"/>
      <c r="O26" s="471"/>
      <c r="P26" s="312"/>
      <c r="Q26" s="312" t="s">
        <v>243</v>
      </c>
      <c r="R26" s="312"/>
      <c r="S26" s="471"/>
      <c r="T26" s="312"/>
      <c r="U26" s="312" t="s">
        <v>243</v>
      </c>
      <c r="V26" s="312"/>
      <c r="W26" s="471"/>
      <c r="X26" s="312"/>
      <c r="Y26" s="312" t="s">
        <v>243</v>
      </c>
      <c r="Z26" s="312"/>
    </row>
    <row r="27" spans="1:26" x14ac:dyDescent="0.3">
      <c r="A27" s="312"/>
      <c r="B27" s="313"/>
      <c r="C27" s="312"/>
      <c r="D27" s="313"/>
      <c r="E27" s="312"/>
      <c r="F27" s="312" t="s">
        <v>243</v>
      </c>
      <c r="G27" s="471"/>
      <c r="H27" s="312"/>
      <c r="I27" s="312" t="s">
        <v>243</v>
      </c>
      <c r="J27" s="312"/>
      <c r="K27" s="471"/>
      <c r="L27" s="312"/>
      <c r="M27" s="312" t="s">
        <v>243</v>
      </c>
      <c r="N27" s="312"/>
      <c r="O27" s="471"/>
      <c r="P27" s="312"/>
      <c r="Q27" s="312" t="s">
        <v>243</v>
      </c>
      <c r="R27" s="312"/>
      <c r="S27" s="471"/>
      <c r="T27" s="312"/>
      <c r="U27" s="312" t="s">
        <v>243</v>
      </c>
      <c r="V27" s="312"/>
      <c r="W27" s="471"/>
      <c r="X27" s="312"/>
      <c r="Y27" s="312" t="s">
        <v>243</v>
      </c>
      <c r="Z27" s="312"/>
    </row>
    <row r="28" spans="1:26" x14ac:dyDescent="0.3">
      <c r="A28" s="312"/>
      <c r="B28" s="313"/>
      <c r="C28" s="312"/>
      <c r="D28" s="313"/>
      <c r="E28" s="312"/>
      <c r="F28" s="312" t="s">
        <v>243</v>
      </c>
      <c r="G28" s="471"/>
      <c r="H28" s="312"/>
      <c r="I28" s="312" t="s">
        <v>243</v>
      </c>
      <c r="J28" s="312"/>
      <c r="K28" s="471"/>
      <c r="L28" s="312"/>
      <c r="M28" s="312" t="s">
        <v>243</v>
      </c>
      <c r="N28" s="312"/>
      <c r="O28" s="471"/>
      <c r="P28" s="312"/>
      <c r="Q28" s="312" t="s">
        <v>243</v>
      </c>
      <c r="R28" s="312"/>
      <c r="S28" s="471"/>
      <c r="T28" s="312"/>
      <c r="U28" s="312" t="s">
        <v>243</v>
      </c>
      <c r="V28" s="312"/>
      <c r="W28" s="471"/>
      <c r="X28" s="312"/>
      <c r="Y28" s="312" t="s">
        <v>243</v>
      </c>
      <c r="Z28" s="312"/>
    </row>
    <row r="29" spans="1:26" x14ac:dyDescent="0.3">
      <c r="A29" s="312"/>
      <c r="B29" s="313"/>
      <c r="C29" s="312"/>
      <c r="D29" s="313"/>
      <c r="E29" s="312"/>
      <c r="F29" s="312" t="s">
        <v>243</v>
      </c>
      <c r="G29" s="471"/>
      <c r="H29" s="312"/>
      <c r="I29" s="312" t="s">
        <v>243</v>
      </c>
      <c r="J29" s="312"/>
      <c r="K29" s="471"/>
      <c r="L29" s="312"/>
      <c r="M29" s="312" t="s">
        <v>243</v>
      </c>
      <c r="N29" s="312"/>
      <c r="O29" s="471"/>
      <c r="P29" s="312"/>
      <c r="Q29" s="312" t="s">
        <v>243</v>
      </c>
      <c r="R29" s="312"/>
      <c r="S29" s="471"/>
      <c r="T29" s="312"/>
      <c r="U29" s="312" t="s">
        <v>243</v>
      </c>
      <c r="V29" s="312"/>
      <c r="W29" s="471"/>
      <c r="X29" s="312"/>
      <c r="Y29" s="312" t="s">
        <v>243</v>
      </c>
      <c r="Z29" s="312"/>
    </row>
    <row r="30" spans="1:26" x14ac:dyDescent="0.3">
      <c r="A30" s="312"/>
      <c r="B30" s="313"/>
      <c r="C30" s="312"/>
      <c r="D30" s="313"/>
      <c r="E30" s="312"/>
      <c r="F30" s="312" t="s">
        <v>243</v>
      </c>
      <c r="G30" s="471"/>
      <c r="H30" s="312"/>
      <c r="I30" s="312" t="s">
        <v>243</v>
      </c>
      <c r="J30" s="312"/>
      <c r="K30" s="471"/>
      <c r="L30" s="312"/>
      <c r="M30" s="312" t="s">
        <v>243</v>
      </c>
      <c r="N30" s="312"/>
      <c r="O30" s="471"/>
      <c r="P30" s="312"/>
      <c r="Q30" s="312" t="s">
        <v>243</v>
      </c>
      <c r="R30" s="312"/>
      <c r="S30" s="471"/>
      <c r="T30" s="312"/>
      <c r="U30" s="312" t="s">
        <v>243</v>
      </c>
      <c r="V30" s="312"/>
      <c r="W30" s="471"/>
      <c r="X30" s="312"/>
      <c r="Y30" s="312" t="s">
        <v>243</v>
      </c>
      <c r="Z30" s="312"/>
    </row>
    <row r="31" spans="1:26" x14ac:dyDescent="0.3">
      <c r="A31" s="312"/>
      <c r="B31" s="313"/>
      <c r="C31" s="312"/>
      <c r="D31" s="313"/>
      <c r="E31" s="312"/>
      <c r="F31" s="312" t="s">
        <v>243</v>
      </c>
      <c r="G31" s="471"/>
      <c r="H31" s="312"/>
      <c r="I31" s="312" t="s">
        <v>243</v>
      </c>
      <c r="J31" s="312"/>
      <c r="K31" s="471"/>
      <c r="L31" s="312"/>
      <c r="M31" s="312" t="s">
        <v>243</v>
      </c>
      <c r="N31" s="312"/>
      <c r="O31" s="471"/>
      <c r="P31" s="312"/>
      <c r="Q31" s="312" t="s">
        <v>243</v>
      </c>
      <c r="R31" s="312"/>
      <c r="S31" s="471"/>
      <c r="T31" s="312"/>
      <c r="U31" s="312" t="s">
        <v>243</v>
      </c>
      <c r="V31" s="312"/>
      <c r="W31" s="471"/>
      <c r="X31" s="312"/>
      <c r="Y31" s="312" t="s">
        <v>243</v>
      </c>
      <c r="Z31" s="312"/>
    </row>
    <row r="32" spans="1:26" x14ac:dyDescent="0.3">
      <c r="A32" s="312"/>
      <c r="B32" s="313"/>
      <c r="C32" s="312"/>
      <c r="D32" s="313"/>
      <c r="E32" s="312"/>
      <c r="F32" s="312" t="s">
        <v>243</v>
      </c>
      <c r="G32" s="471"/>
      <c r="H32" s="312"/>
      <c r="I32" s="312" t="s">
        <v>243</v>
      </c>
      <c r="J32" s="312"/>
      <c r="K32" s="471"/>
      <c r="L32" s="312"/>
      <c r="M32" s="312" t="s">
        <v>243</v>
      </c>
      <c r="N32" s="312"/>
      <c r="O32" s="471"/>
      <c r="P32" s="312"/>
      <c r="Q32" s="312" t="s">
        <v>243</v>
      </c>
      <c r="R32" s="312"/>
      <c r="S32" s="471"/>
      <c r="T32" s="312"/>
      <c r="U32" s="312" t="s">
        <v>243</v>
      </c>
      <c r="V32" s="312"/>
      <c r="W32" s="471"/>
      <c r="X32" s="312"/>
      <c r="Y32" s="312" t="s">
        <v>243</v>
      </c>
      <c r="Z32" s="312"/>
    </row>
    <row r="33" spans="1:26" x14ac:dyDescent="0.3">
      <c r="A33" s="312"/>
      <c r="B33" s="313"/>
      <c r="C33" s="312"/>
      <c r="D33" s="313"/>
      <c r="E33" s="312"/>
      <c r="F33" s="312" t="s">
        <v>243</v>
      </c>
      <c r="G33" s="471"/>
      <c r="H33" s="312"/>
      <c r="I33" s="312" t="s">
        <v>243</v>
      </c>
      <c r="J33" s="312"/>
      <c r="K33" s="471"/>
      <c r="L33" s="312"/>
      <c r="M33" s="312" t="s">
        <v>243</v>
      </c>
      <c r="N33" s="312"/>
      <c r="O33" s="471"/>
      <c r="P33" s="312"/>
      <c r="Q33" s="312" t="s">
        <v>243</v>
      </c>
      <c r="R33" s="312"/>
      <c r="S33" s="471"/>
      <c r="T33" s="312"/>
      <c r="U33" s="312" t="s">
        <v>243</v>
      </c>
      <c r="V33" s="312"/>
      <c r="W33" s="471"/>
      <c r="X33" s="312"/>
      <c r="Y33" s="312" t="s">
        <v>243</v>
      </c>
      <c r="Z33" s="312"/>
    </row>
    <row r="34" spans="1:26" x14ac:dyDescent="0.3">
      <c r="A34" s="312"/>
      <c r="B34" s="313"/>
      <c r="C34" s="312"/>
      <c r="D34" s="313"/>
      <c r="E34" s="312"/>
      <c r="F34" s="312" t="s">
        <v>243</v>
      </c>
      <c r="G34" s="471"/>
      <c r="H34" s="312"/>
      <c r="I34" s="312" t="s">
        <v>243</v>
      </c>
      <c r="J34" s="312"/>
      <c r="K34" s="471"/>
      <c r="L34" s="312"/>
      <c r="M34" s="312" t="s">
        <v>243</v>
      </c>
      <c r="N34" s="312"/>
      <c r="O34" s="471"/>
      <c r="P34" s="312"/>
      <c r="Q34" s="312" t="s">
        <v>243</v>
      </c>
      <c r="R34" s="312"/>
      <c r="S34" s="471"/>
      <c r="T34" s="312"/>
      <c r="U34" s="312" t="s">
        <v>243</v>
      </c>
      <c r="V34" s="312"/>
      <c r="W34" s="471"/>
      <c r="X34" s="312"/>
      <c r="Y34" s="312" t="s">
        <v>243</v>
      </c>
      <c r="Z34" s="312"/>
    </row>
    <row r="35" spans="1:26" x14ac:dyDescent="0.3">
      <c r="A35" s="312"/>
      <c r="B35" s="313"/>
      <c r="C35" s="312"/>
      <c r="D35" s="313"/>
      <c r="E35" s="312"/>
      <c r="F35" s="312" t="s">
        <v>243</v>
      </c>
      <c r="G35" s="471"/>
      <c r="H35" s="312"/>
      <c r="I35" s="312" t="s">
        <v>243</v>
      </c>
      <c r="J35" s="312"/>
      <c r="K35" s="471"/>
      <c r="L35" s="312"/>
      <c r="M35" s="312" t="s">
        <v>243</v>
      </c>
      <c r="N35" s="312"/>
      <c r="O35" s="471"/>
      <c r="P35" s="312"/>
      <c r="Q35" s="312" t="s">
        <v>243</v>
      </c>
      <c r="R35" s="312"/>
      <c r="S35" s="471"/>
      <c r="T35" s="312"/>
      <c r="U35" s="312" t="s">
        <v>243</v>
      </c>
      <c r="V35" s="312"/>
      <c r="W35" s="471"/>
      <c r="X35" s="312"/>
      <c r="Y35" s="312" t="s">
        <v>243</v>
      </c>
      <c r="Z35" s="312"/>
    </row>
    <row r="36" spans="1:26" x14ac:dyDescent="0.3">
      <c r="A36" s="312"/>
      <c r="B36" s="313"/>
      <c r="C36" s="312"/>
      <c r="D36" s="313"/>
      <c r="E36" s="312"/>
      <c r="F36" s="312" t="s">
        <v>243</v>
      </c>
      <c r="G36" s="471"/>
      <c r="H36" s="312"/>
      <c r="I36" s="312" t="s">
        <v>243</v>
      </c>
      <c r="J36" s="312"/>
      <c r="K36" s="471"/>
      <c r="L36" s="312"/>
      <c r="M36" s="312" t="s">
        <v>243</v>
      </c>
      <c r="N36" s="312"/>
      <c r="O36" s="471"/>
      <c r="P36" s="312"/>
      <c r="Q36" s="312" t="s">
        <v>243</v>
      </c>
      <c r="R36" s="312"/>
      <c r="S36" s="471"/>
      <c r="T36" s="312"/>
      <c r="U36" s="312" t="s">
        <v>243</v>
      </c>
      <c r="V36" s="312"/>
      <c r="W36" s="471"/>
      <c r="X36" s="312"/>
      <c r="Y36" s="312" t="s">
        <v>243</v>
      </c>
      <c r="Z36" s="312"/>
    </row>
    <row r="37" spans="1:26" x14ac:dyDescent="0.3">
      <c r="A37" s="312"/>
      <c r="B37" s="313"/>
      <c r="C37" s="312"/>
      <c r="D37" s="313"/>
      <c r="E37" s="312"/>
      <c r="F37" s="312" t="s">
        <v>243</v>
      </c>
      <c r="G37" s="471"/>
      <c r="H37" s="312"/>
      <c r="I37" s="312" t="s">
        <v>243</v>
      </c>
      <c r="J37" s="312"/>
      <c r="K37" s="471"/>
      <c r="L37" s="312"/>
      <c r="M37" s="312" t="s">
        <v>243</v>
      </c>
      <c r="N37" s="312"/>
      <c r="O37" s="471"/>
      <c r="P37" s="312"/>
      <c r="Q37" s="312" t="s">
        <v>243</v>
      </c>
      <c r="R37" s="312"/>
      <c r="S37" s="471"/>
      <c r="T37" s="312"/>
      <c r="U37" s="312" t="s">
        <v>243</v>
      </c>
      <c r="V37" s="312"/>
      <c r="W37" s="471"/>
      <c r="X37" s="312"/>
      <c r="Y37" s="312" t="s">
        <v>243</v>
      </c>
      <c r="Z37" s="312"/>
    </row>
  </sheetData>
  <mergeCells count="7">
    <mergeCell ref="W2:Z2"/>
    <mergeCell ref="G1:Z1"/>
    <mergeCell ref="B2:F2"/>
    <mergeCell ref="G2:J2"/>
    <mergeCell ref="K2:N2"/>
    <mergeCell ref="O2:R2"/>
    <mergeCell ref="S2:V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019F921-9B83-40CE-A75E-F4ED73BF3D56}">
          <x14:formula1>
            <xm:f>dropdowns!$C$2:$C$7</xm:f>
          </x14:formula1>
          <xm:sqref>I4:I37 M4:M37 Q4:Q37 U4:U37 Y4:Y37</xm:sqref>
        </x14:dataValidation>
        <x14:dataValidation type="list" allowBlank="1" showInputMessage="1" showErrorMessage="1" xr:uid="{F903AA53-B112-4887-BB8C-948488389BB2}">
          <x14:formula1>
            <xm:f>dropdowns!$A$2:$A$9</xm:f>
          </x14:formula1>
          <xm:sqref>F4:F37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258CA-7B95-4851-9D62-C6DC151AC028}">
  <dimension ref="A1:C9"/>
  <sheetViews>
    <sheetView workbookViewId="0">
      <selection activeCell="C14" sqref="C14"/>
    </sheetView>
  </sheetViews>
  <sheetFormatPr defaultColWidth="8.81640625" defaultRowHeight="14" x14ac:dyDescent="0.3"/>
  <cols>
    <col min="1" max="3" width="33.453125" style="1" bestFit="1" customWidth="1"/>
    <col min="4" max="16384" width="8.81640625" style="1"/>
  </cols>
  <sheetData>
    <row r="1" spans="1:3" x14ac:dyDescent="0.3">
      <c r="A1" s="1" t="s">
        <v>244</v>
      </c>
      <c r="B1" s="1" t="s">
        <v>245</v>
      </c>
      <c r="C1" s="1" t="s">
        <v>241</v>
      </c>
    </row>
    <row r="2" spans="1:3" x14ac:dyDescent="0.3">
      <c r="A2" s="4" t="s">
        <v>243</v>
      </c>
      <c r="B2" s="4" t="s">
        <v>243</v>
      </c>
      <c r="C2" s="4" t="s">
        <v>243</v>
      </c>
    </row>
    <row r="3" spans="1:3" x14ac:dyDescent="0.3">
      <c r="A3" s="1" t="s">
        <v>246</v>
      </c>
      <c r="B3" s="1" t="s">
        <v>247</v>
      </c>
      <c r="C3" s="1" t="s">
        <v>248</v>
      </c>
    </row>
    <row r="4" spans="1:3" x14ac:dyDescent="0.3">
      <c r="A4" s="1" t="s">
        <v>249</v>
      </c>
      <c r="B4" s="1" t="s">
        <v>250</v>
      </c>
      <c r="C4" s="1" t="s">
        <v>251</v>
      </c>
    </row>
    <row r="5" spans="1:3" x14ac:dyDescent="0.3">
      <c r="A5" s="1" t="s">
        <v>252</v>
      </c>
      <c r="B5" s="1" t="s">
        <v>253</v>
      </c>
      <c r="C5" s="1" t="s">
        <v>254</v>
      </c>
    </row>
    <row r="6" spans="1:3" x14ac:dyDescent="0.3">
      <c r="A6" s="1" t="s">
        <v>255</v>
      </c>
      <c r="B6" s="1" t="s">
        <v>256</v>
      </c>
      <c r="C6" s="1" t="s">
        <v>257</v>
      </c>
    </row>
    <row r="7" spans="1:3" x14ac:dyDescent="0.3">
      <c r="A7" s="1" t="s">
        <v>258</v>
      </c>
      <c r="B7" s="1" t="s">
        <v>258</v>
      </c>
      <c r="C7" s="1" t="s">
        <v>259</v>
      </c>
    </row>
    <row r="8" spans="1:3" x14ac:dyDescent="0.3">
      <c r="A8" s="1" t="s">
        <v>169</v>
      </c>
      <c r="B8" s="1" t="s">
        <v>169</v>
      </c>
    </row>
    <row r="9" spans="1:3" x14ac:dyDescent="0.3">
      <c r="A9" s="1" t="s">
        <v>259</v>
      </c>
      <c r="B9" s="1" t="s">
        <v>259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f401361b24e474cb011be6eb76c0e76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Crown</TermName>
          <TermId xmlns="http://schemas.microsoft.com/office/infopath/2007/PartnerControls">69589897-2828-4761-976e-717fd8e631c9</TermId>
        </TermInfo>
      </Terms>
    </cf401361b24e474cb011be6eb76c0e76>
    <k85d23755b3a46b5a51451cf336b2e9b xmlns="662745e8-e224-48e8-a2e3-254862b8c2f5">
      <Terms xmlns="http://schemas.microsoft.com/office/infopath/2007/PartnerControls"/>
    </k85d23755b3a46b5a51451cf336b2e9b>
    <Topic xmlns="662745e8-e224-48e8-a2e3-254862b8c2f5">Annual Review 2022</Topic>
    <HOMigrated xmlns="662745e8-e224-48e8-a2e3-254862b8c2f5">false</HOMigrated>
    <ddeb1fd0a9ad4436a96525d34737dc44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 EA</TermName>
          <TermId xmlns="http://schemas.microsoft.com/office/infopath/2007/PartnerControls">b77da37e-7166-4741-8c12-4679faab22d9</TermId>
        </TermInfo>
      </Terms>
    </ddeb1fd0a9ad4436a96525d34737dc44>
    <lae2bfa7b6474897ab4a53f76ea236c7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14c80daa-741b-422c-9722-f71693c9ede4</TermId>
        </TermInfo>
      </Terms>
    </lae2bfa7b6474897ab4a53f76ea236c7>
    <TaxCatchAll xmlns="662745e8-e224-48e8-a2e3-254862b8c2f5">
      <Value>6</Value>
      <Value>10</Value>
      <Value>9</Value>
      <Value>8</Value>
      <Value>7</Value>
    </TaxCatchAll>
    <fe59e9859d6a491389c5b03567f5dda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EA</TermName>
          <TermId xmlns="http://schemas.microsoft.com/office/infopath/2007/PartnerControls">d5f78ddb-b1b6-4328-9877-d7e3ed06fdac</TermId>
        </TermInfo>
      </Terms>
    </fe59e9859d6a491389c5b03567f5dda5>
    <Team xmlns="662745e8-e224-48e8-a2e3-254862b8c2f5">OCS Water Resources</Team>
    <n7493b4506bf40e28c373b1e51a3344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</TermName>
          <TermId xmlns="http://schemas.microsoft.com/office/infopath/2007/PartnerControls">ff0485df-0575-416f-802f-e999165821b7</TermId>
        </TermInfo>
      </Terms>
    </n7493b4506bf40e28c373b1e51a33445>
    <SharedWithUsers xmlns="e1ccbffc-14b1-4162-b146-ae4f5561fe3b">
      <UserInfo>
        <DisplayName>Tibbetts, Joe</DisplayName>
        <AccountId>1002</AccountId>
        <AccountType/>
      </UserInfo>
      <UserInfo>
        <DisplayName>Bailey, Becky</DisplayName>
        <AccountId>323</AccountId>
        <AccountType/>
      </UserInfo>
      <UserInfo>
        <DisplayName>Winfield, Lisa</DisplayName>
        <AccountId>58</AccountId>
        <AccountType/>
      </UserInfo>
      <UserInfo>
        <DisplayName>Besley, Aiken</DisplayName>
        <AccountId>68</AccountId>
        <AccountType/>
      </UserInfo>
      <UserInfo>
        <DisplayName>Hallatt, Tora</DisplayName>
        <AccountId>745</AccountId>
        <AccountType/>
      </UserInfo>
      <UserInfo>
        <DisplayName>Kelley, Lynda</DisplayName>
        <AccountId>1507</AccountId>
        <AccountType/>
      </UserInfo>
      <UserInfo>
        <DisplayName>Cornwell, Liz</DisplayName>
        <AccountId>2756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efra document" ma:contentTypeID="0x010100A5BF1C78D9F64B679A5EBDE1C6598EBC01003B9B494838AFF64793E88C30FF3958F3" ma:contentTypeVersion="18" ma:contentTypeDescription="Create a new document." ma:contentTypeScope="" ma:versionID="04f00cb7c49c4f9f678e7d9e99a3ead8">
  <xsd:schema xmlns:xsd="http://www.w3.org/2001/XMLSchema" xmlns:xs="http://www.w3.org/2001/XMLSchema" xmlns:p="http://schemas.microsoft.com/office/2006/metadata/properties" xmlns:ns2="662745e8-e224-48e8-a2e3-254862b8c2f5" xmlns:ns3="94036c55-8748-49af-ab0d-34a10bd29fd0" xmlns:ns4="e1ccbffc-14b1-4162-b146-ae4f5561fe3b" targetNamespace="http://schemas.microsoft.com/office/2006/metadata/properties" ma:root="true" ma:fieldsID="8e8c61be81fc9107b55f824f9bdfc6b1" ns2:_="" ns3:_="" ns4:_="">
    <xsd:import namespace="662745e8-e224-48e8-a2e3-254862b8c2f5"/>
    <xsd:import namespace="94036c55-8748-49af-ab0d-34a10bd29fd0"/>
    <xsd:import namespace="e1ccbffc-14b1-4162-b146-ae4f5561fe3b"/>
    <xsd:element name="properties">
      <xsd:complexType>
        <xsd:sequence>
          <xsd:element name="documentManagement">
            <xsd:complexType>
              <xsd:all>
                <xsd:element ref="ns2:lae2bfa7b6474897ab4a53f76ea236c7" minOccurs="0"/>
                <xsd:element ref="ns2:TaxCatchAll" minOccurs="0"/>
                <xsd:element ref="ns2:TaxCatchAllLabel" minOccurs="0"/>
                <xsd:element ref="ns2:cf401361b24e474cb011be6eb76c0e76" minOccurs="0"/>
                <xsd:element ref="ns2:n7493b4506bf40e28c373b1e51a33445" minOccurs="0"/>
                <xsd:element ref="ns2:HOMigrated" minOccurs="0"/>
                <xsd:element ref="ns2:k85d23755b3a46b5a51451cf336b2e9b" minOccurs="0"/>
                <xsd:element ref="ns2:Team" minOccurs="0"/>
                <xsd:element ref="ns2:Topic" minOccurs="0"/>
                <xsd:element ref="ns2:ddeb1fd0a9ad4436a96525d34737dc44" minOccurs="0"/>
                <xsd:element ref="ns2:fe59e9859d6a491389c5b03567f5dda5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lae2bfa7b6474897ab4a53f76ea236c7" ma:index="8" ma:taxonomy="true" ma:internalName="lae2bfa7b6474897ab4a53f76ea236c7" ma:taxonomyFieldName="HOGovernmentSecurityClassification" ma:displayName="Government Security Classification" ma:readOnly="false" ma:default="6;#Official|14c80daa-741b-422c-9722-f71693c9ede4" ma:fieldId="{5ae2bfa7-b647-4897-ab4a-53f76ea236c7}" ma:sspId="d1117845-93f6-4da3-abaa-fcb4fa669c78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62128a5d-bfb7-47e9-9a20-dc056666211e}" ma:internalName="TaxCatchAll" ma:showField="CatchAllData" ma:web="e1ccbffc-14b1-4162-b146-ae4f5561fe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62128a5d-bfb7-47e9-9a20-dc056666211e}" ma:internalName="TaxCatchAllLabel" ma:readOnly="true" ma:showField="CatchAllDataLabel" ma:web="e1ccbffc-14b1-4162-b146-ae4f5561fe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f401361b24e474cb011be6eb76c0e76" ma:index="12" ma:taxonomy="true" ma:internalName="cf401361b24e474cb011be6eb76c0e76" ma:taxonomyFieldName="HOCopyrightLevel" ma:displayName="Copyright level" ma:readOnly="false" ma:default="7;#Crown|69589897-2828-4761-976e-717fd8e631c9" ma:fieldId="{cf401361-b24e-474c-b011-be6eb76c0e76}" ma:sspId="d1117845-93f6-4da3-abaa-fcb4fa669c78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493b4506bf40e28c373b1e51a33445" ma:index="14" nillable="true" ma:taxonomy="true" ma:internalName="n7493b4506bf40e28c373b1e51a33445" ma:taxonomyFieldName="HOSiteType" ma:displayName="Site type" ma:default="10;#Team|ff0485df-0575-416f-802f-e999165821b7" ma:fieldId="{77493b45-06bf-40e2-8c37-3b1e51a33445}" ma:sspId="d1117845-93f6-4da3-abaa-fcb4fa669c78" ma:termSetId="4518b03a-1a05-49af-8bf2-e5548589f2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OMigrated" ma:index="16" nillable="true" ma:displayName="Migrated" ma:default="0" ma:internalName="HOMigrated">
      <xsd:simpleType>
        <xsd:restriction base="dms:Boolean"/>
      </xsd:simpleType>
    </xsd:element>
    <xsd:element name="k85d23755b3a46b5a51451cf336b2e9b" ma:index="17" nillable="true" ma:taxonomy="true" ma:internalName="k85d23755b3a46b5a51451cf336b2e9b" ma:taxonomyFieldName="InformationType" ma:displayName="Information Type" ma:fieldId="{485d2375-5b3a-46b5-a514-51cf336b2e9b}" ma:sspId="d1117845-93f6-4da3-abaa-fcb4fa669c78" ma:termSetId="75cb3767-2327-4339-b999-281b3f58ac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am" ma:index="19" nillable="true" ma:displayName="Team" ma:default="OCS Water Resources" ma:internalName="Team">
      <xsd:simpleType>
        <xsd:restriction base="dms:Text"/>
      </xsd:simpleType>
    </xsd:element>
    <xsd:element name="Topic" ma:index="20" nillable="true" ma:displayName="Topic" ma:default="Annual Review 2022" ma:internalName="Topic">
      <xsd:simpleType>
        <xsd:restriction base="dms:Text"/>
      </xsd:simpleType>
    </xsd:element>
    <xsd:element name="ddeb1fd0a9ad4436a96525d34737dc44" ma:index="21" nillable="true" ma:taxonomy="true" ma:internalName="ddeb1fd0a9ad4436a96525d34737dc44" ma:taxonomyFieldName="Distribution" ma:displayName="Distribution" ma:default="9;#Internal EA|b77da37e-7166-4741-8c12-4679faab22d9" ma:fieldId="{ddeb1fd0-a9ad-4436-a965-25d34737dc44}" ma:sspId="d1117845-93f6-4da3-abaa-fcb4fa669c78" ma:termSetId="9c8b5dbf-8bad-46e4-8055-6e01c16178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e59e9859d6a491389c5b03567f5dda5" ma:index="23" nillable="true" ma:taxonomy="true" ma:internalName="fe59e9859d6a491389c5b03567f5dda5" ma:taxonomyFieldName="OrganisationalUnit" ma:displayName="Organisational Unit" ma:default="8;#EA|d5f78ddb-b1b6-4328-9877-d7e3ed06fdac" ma:fieldId="{fe59e985-9d6a-4913-89c5-b03567f5dda5}" ma:sspId="d1117845-93f6-4da3-abaa-fcb4fa669c78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36c55-8748-49af-ab0d-34a10bd29f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cbffc-14b1-4162-b146-ae4f5561fe3b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d1117845-93f6-4da3-abaa-fcb4fa669c78" ContentTypeId="0x010100A5BF1C78D9F64B679A5EBDE1C6598EBC01" PreviousValue="false"/>
</file>

<file path=customXml/itemProps1.xml><?xml version="1.0" encoding="utf-8"?>
<ds:datastoreItem xmlns:ds="http://schemas.openxmlformats.org/officeDocument/2006/customXml" ds:itemID="{97FCC5FC-CE3A-4212-A7F5-D834103CD6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C45017-C923-4CBD-A91D-33AD65629D2A}">
  <ds:schemaRefs>
    <ds:schemaRef ds:uri="http://schemas.microsoft.com/office/2006/metadata/properties"/>
    <ds:schemaRef ds:uri="http://schemas.microsoft.com/office/infopath/2007/PartnerControls"/>
    <ds:schemaRef ds:uri="662745e8-e224-48e8-a2e3-254862b8c2f5"/>
    <ds:schemaRef ds:uri="e1ccbffc-14b1-4162-b146-ae4f5561fe3b"/>
  </ds:schemaRefs>
</ds:datastoreItem>
</file>

<file path=customXml/itemProps3.xml><?xml version="1.0" encoding="utf-8"?>
<ds:datastoreItem xmlns:ds="http://schemas.openxmlformats.org/officeDocument/2006/customXml" ds:itemID="{982F71CC-8C61-46B1-92A4-E2F93AFD54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2745e8-e224-48e8-a2e3-254862b8c2f5"/>
    <ds:schemaRef ds:uri="94036c55-8748-49af-ab0d-34a10bd29fd0"/>
    <ds:schemaRef ds:uri="e1ccbffc-14b1-4162-b146-ae4f5561fe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58FCC0A-7DD0-44EB-8A02-4C1CC89C3D7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AR front page</vt:lpstr>
      <vt:lpstr>AR outturn data template</vt:lpstr>
      <vt:lpstr>DYAA adjusted data template</vt:lpstr>
      <vt:lpstr>Scheme Delivery</vt:lpstr>
      <vt:lpstr>dropdowns</vt:lpstr>
    </vt:vector>
  </TitlesOfParts>
  <Manager/>
  <Company>Entec UK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Ryan</dc:creator>
  <cp:keywords/>
  <dc:description/>
  <cp:lastModifiedBy>Victoria Lemmon</cp:lastModifiedBy>
  <cp:revision/>
  <dcterms:created xsi:type="dcterms:W3CDTF">2012-04-02T10:37:09Z</dcterms:created>
  <dcterms:modified xsi:type="dcterms:W3CDTF">2024-07-01T13:04:23Z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0x010100A5BF1C78D9F64B679A5EBDE1C6598EBC01003B9B494838AFF64793E88C30FF3958F3</vt:lpwstr>
  </property>
  <property fmtid="{D5CDD505-2E9C-101B-9397-08002B2CF9AE}" pid="4" name="InformationType">
    <vt:lpwstr/>
  </property>
  <property fmtid="{D5CDD505-2E9C-101B-9397-08002B2CF9AE}" pid="5" name="Distribution">
    <vt:lpwstr>9;#Internal EA|b77da37e-7166-4741-8c12-4679faab22d9</vt:lpwstr>
  </property>
  <property fmtid="{D5CDD505-2E9C-101B-9397-08002B2CF9AE}" pid="6" name="HOCopyrightLevel">
    <vt:lpwstr>7;#Crown|69589897-2828-4761-976e-717fd8e631c9</vt:lpwstr>
  </property>
  <property fmtid="{D5CDD505-2E9C-101B-9397-08002B2CF9AE}" pid="7" name="HOGovernmentSecurityClassification">
    <vt:lpwstr>6;#Official|14c80daa-741b-422c-9722-f71693c9ede4</vt:lpwstr>
  </property>
  <property fmtid="{D5CDD505-2E9C-101B-9397-08002B2CF9AE}" pid="8" name="HOSiteType">
    <vt:lpwstr>10;#Team|ff0485df-0575-416f-802f-e999165821b7</vt:lpwstr>
  </property>
  <property fmtid="{D5CDD505-2E9C-101B-9397-08002B2CF9AE}" pid="9" name="OrganisationalUnit">
    <vt:lpwstr>8;#EA|d5f78ddb-b1b6-4328-9877-d7e3ed06fdac</vt:lpwstr>
  </property>
</Properties>
</file>